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E:\Tax 2020 - ภาษีนิติบุคคล\"/>
    </mc:Choice>
  </mc:AlternateContent>
  <xr:revisionPtr revIDLastSave="0" documentId="13_ncr:1_{E8B1F6D4-0BFA-47A5-B518-E1CC97EB1B2A}" xr6:coauthVersionLast="45" xr6:coauthVersionMax="45" xr10:uidLastSave="{00000000-0000-0000-0000-000000000000}"/>
  <bookViews>
    <workbookView xWindow="-103" yWindow="-103" windowWidth="22149" windowHeight="11949" tabRatio="482" firstSheet="3" activeTab="4" xr2:uid="{00000000-000D-0000-FFFF-FFFF00000000}"/>
  </bookViews>
  <sheets>
    <sheet name="คำอธิบาย" sheetId="2" state="hidden" r:id="rId1"/>
    <sheet name="Rate" sheetId="6" state="hidden" r:id="rId2"/>
    <sheet name="คำนวณภาษี" sheetId="5" state="hidden" r:id="rId3"/>
    <sheet name="DATA" sheetId="9" r:id="rId4"/>
    <sheet name="DETA" sheetId="26" r:id="rId5"/>
    <sheet name="WHT" sheetId="24" r:id="rId6"/>
    <sheet name="FORM" sheetId="8" r:id="rId7"/>
  </sheets>
  <definedNames>
    <definedName name="_xlnm._FilterDatabase" localSheetId="2" hidden="1">คำนวณภาษี!$S$27:$S$28</definedName>
    <definedName name="AC.No.">DATA!$G$2</definedName>
    <definedName name="add">#REF!</definedName>
    <definedName name="AddressCom">DATA!$G$7</definedName>
    <definedName name="Branch">DATA!$G$3</definedName>
    <definedName name="date">#REF!</definedName>
    <definedName name="ListPage">#REF!</definedName>
    <definedName name="name">#REF!</definedName>
    <definedName name="NameMonth">DATA!$A$2:$A$13</definedName>
    <definedName name="no">#REF!</definedName>
    <definedName name="no.">#REF!</definedName>
    <definedName name="Number">#REF!</definedName>
    <definedName name="PageList">DATA!$B$2:$B$41</definedName>
    <definedName name="PageNo.">FORM!$BH$6</definedName>
    <definedName name="PageNumber">#REF!</definedName>
    <definedName name="PageTotal">FORM!$BO$6</definedName>
    <definedName name="_xlnm.Print_Area" localSheetId="6">FORM!$A$1:$BT$84</definedName>
    <definedName name="_xlnm.Print_Area" localSheetId="5">WHT!$A$2:$R$64</definedName>
    <definedName name="Range">#REF!</definedName>
    <definedName name="SumPage">#REF!</definedName>
    <definedName name="จำนวน">#REF!</definedName>
    <definedName name="ชื่อ">#REF!</definedName>
    <definedName name="ที่อยู่">#REF!</definedName>
    <definedName name="ที่อยู่1">#REF!</definedName>
    <definedName name="ภาษ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" i="26" l="1"/>
  <c r="D6" i="26" l="1"/>
  <c r="D7" i="26"/>
  <c r="D8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5" i="26"/>
  <c r="M6" i="26" l="1"/>
  <c r="M7" i="26"/>
  <c r="M8" i="26"/>
  <c r="M9" i="26"/>
  <c r="Q9" i="26" s="1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5" i="26"/>
  <c r="BB80" i="8" l="1"/>
  <c r="N5" i="26"/>
  <c r="L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Q65" i="26" s="1"/>
  <c r="A64" i="26"/>
  <c r="Q64" i="26" s="1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Q15" i="26"/>
  <c r="Q14" i="26"/>
  <c r="Q13" i="26"/>
  <c r="Q12" i="26"/>
  <c r="Q11" i="26"/>
  <c r="A8" i="26"/>
  <c r="Q8" i="26" s="1"/>
  <c r="A7" i="26"/>
  <c r="Q7" i="26" s="1"/>
  <c r="A6" i="26"/>
  <c r="Q6" i="26" s="1"/>
  <c r="C14" i="24" l="1"/>
  <c r="N44" i="26"/>
  <c r="Q44" i="26"/>
  <c r="N76" i="26"/>
  <c r="Q76" i="26"/>
  <c r="N21" i="26"/>
  <c r="Q21" i="26"/>
  <c r="N45" i="26"/>
  <c r="Q45" i="26"/>
  <c r="N61" i="26"/>
  <c r="Q61" i="26"/>
  <c r="N77" i="26"/>
  <c r="Q77" i="26"/>
  <c r="N22" i="26"/>
  <c r="Q22" i="26"/>
  <c r="N30" i="26"/>
  <c r="Q30" i="26"/>
  <c r="N38" i="26"/>
  <c r="Q38" i="26"/>
  <c r="N46" i="26"/>
  <c r="Q46" i="26"/>
  <c r="N54" i="26"/>
  <c r="Q54" i="26"/>
  <c r="N62" i="26"/>
  <c r="Q62" i="26"/>
  <c r="N70" i="26"/>
  <c r="Q70" i="26"/>
  <c r="N78" i="26"/>
  <c r="Q78" i="26"/>
  <c r="N20" i="26"/>
  <c r="Q20" i="26"/>
  <c r="N36" i="26"/>
  <c r="Q36" i="26"/>
  <c r="N60" i="26"/>
  <c r="Q60" i="26"/>
  <c r="N39" i="26"/>
  <c r="Q39" i="26"/>
  <c r="N55" i="26"/>
  <c r="Q55" i="26"/>
  <c r="N63" i="26"/>
  <c r="Q63" i="26"/>
  <c r="N71" i="26"/>
  <c r="Q71" i="26"/>
  <c r="N79" i="26"/>
  <c r="Q79" i="26"/>
  <c r="N16" i="26"/>
  <c r="Q16" i="26"/>
  <c r="N24" i="26"/>
  <c r="Q24" i="26"/>
  <c r="N32" i="26"/>
  <c r="Q32" i="26"/>
  <c r="N40" i="26"/>
  <c r="Q40" i="26"/>
  <c r="N48" i="26"/>
  <c r="Q48" i="26"/>
  <c r="N56" i="26"/>
  <c r="Q56" i="26"/>
  <c r="N72" i="26"/>
  <c r="Q72" i="26"/>
  <c r="N37" i="26"/>
  <c r="Q37" i="26"/>
  <c r="N53" i="26"/>
  <c r="Q53" i="26"/>
  <c r="N23" i="26"/>
  <c r="Q23" i="26"/>
  <c r="N47" i="26"/>
  <c r="Q47" i="26"/>
  <c r="N25" i="26"/>
  <c r="Q25" i="26"/>
  <c r="N33" i="26"/>
  <c r="Q33" i="26"/>
  <c r="N41" i="26"/>
  <c r="Q41" i="26"/>
  <c r="N49" i="26"/>
  <c r="Q49" i="26"/>
  <c r="N57" i="26"/>
  <c r="Q57" i="26"/>
  <c r="N73" i="26"/>
  <c r="Q73" i="26"/>
  <c r="N28" i="26"/>
  <c r="Q28" i="26"/>
  <c r="N52" i="26"/>
  <c r="Q52" i="26"/>
  <c r="N68" i="26"/>
  <c r="Q68" i="26"/>
  <c r="N29" i="26"/>
  <c r="Q29" i="26"/>
  <c r="N69" i="26"/>
  <c r="Q69" i="26"/>
  <c r="N31" i="26"/>
  <c r="Q31" i="26"/>
  <c r="N17" i="26"/>
  <c r="Q17" i="26"/>
  <c r="N18" i="26"/>
  <c r="Q18" i="26"/>
  <c r="N26" i="26"/>
  <c r="Q26" i="26"/>
  <c r="N34" i="26"/>
  <c r="Q34" i="26"/>
  <c r="N42" i="26"/>
  <c r="Q42" i="26"/>
  <c r="N50" i="26"/>
  <c r="Q50" i="26"/>
  <c r="N58" i="26"/>
  <c r="Q58" i="26"/>
  <c r="N66" i="26"/>
  <c r="Q66" i="26"/>
  <c r="N74" i="26"/>
  <c r="Q74" i="26"/>
  <c r="N19" i="26"/>
  <c r="Q19" i="26"/>
  <c r="N27" i="26"/>
  <c r="Q27" i="26"/>
  <c r="N35" i="26"/>
  <c r="Q35" i="26"/>
  <c r="N43" i="26"/>
  <c r="Q43" i="26"/>
  <c r="N51" i="26"/>
  <c r="Q51" i="26"/>
  <c r="N59" i="26"/>
  <c r="Q59" i="26"/>
  <c r="N67" i="26"/>
  <c r="Q67" i="26"/>
  <c r="N75" i="26"/>
  <c r="Q75" i="26"/>
  <c r="Q10" i="26"/>
  <c r="E46" i="24"/>
  <c r="N12" i="26"/>
  <c r="N13" i="26"/>
  <c r="N14" i="26"/>
  <c r="N7" i="26"/>
  <c r="N8" i="26"/>
  <c r="N6" i="26"/>
  <c r="N15" i="26"/>
  <c r="N11" i="26"/>
  <c r="N64" i="26"/>
  <c r="O46" i="24"/>
  <c r="C12" i="24"/>
  <c r="Q46" i="24"/>
  <c r="M18" i="24" s="1"/>
  <c r="M46" i="24"/>
  <c r="P12" i="24"/>
  <c r="N65" i="26"/>
  <c r="N9" i="26"/>
  <c r="N10" i="26"/>
  <c r="H16" i="24"/>
  <c r="B17" i="9" l="1"/>
  <c r="B25" i="9"/>
  <c r="B39" i="9"/>
  <c r="B21" i="9"/>
  <c r="B20" i="9"/>
  <c r="B7" i="9"/>
  <c r="B34" i="9"/>
  <c r="B8" i="9"/>
  <c r="B24" i="9"/>
  <c r="B10" i="9"/>
  <c r="B35" i="9"/>
  <c r="B30" i="9"/>
  <c r="B11" i="9"/>
  <c r="B41" i="9"/>
  <c r="B36" i="9"/>
  <c r="B32" i="9"/>
  <c r="B26" i="9"/>
  <c r="B40" i="9"/>
  <c r="B15" i="9"/>
  <c r="B37" i="9"/>
  <c r="B16" i="9"/>
  <c r="B18" i="9"/>
  <c r="B9" i="9"/>
  <c r="B23" i="9"/>
  <c r="B27" i="9"/>
  <c r="B14" i="9"/>
  <c r="B28" i="9"/>
  <c r="B19" i="9"/>
  <c r="B31" i="9"/>
  <c r="B2" i="9"/>
  <c r="B29" i="9"/>
  <c r="B4" i="9"/>
  <c r="B3" i="9"/>
  <c r="B22" i="9"/>
  <c r="B33" i="9"/>
  <c r="B13" i="9"/>
  <c r="B38" i="9"/>
  <c r="B5" i="9"/>
  <c r="B12" i="9"/>
  <c r="B6" i="9"/>
  <c r="C6" i="24"/>
  <c r="C8" i="24"/>
  <c r="P6" i="24"/>
  <c r="BI46" i="24" l="1"/>
  <c r="BS45" i="24"/>
  <c r="BQ45" i="24"/>
  <c r="AZ45" i="24"/>
  <c r="AX45" i="24"/>
  <c r="AH45" i="24"/>
  <c r="AF45" i="24"/>
  <c r="Q45" i="24"/>
  <c r="BB45" i="24" s="1"/>
  <c r="BU44" i="24"/>
  <c r="BS44" i="24"/>
  <c r="BB44" i="24"/>
  <c r="AZ44" i="24"/>
  <c r="AJ44" i="24"/>
  <c r="AH44" i="24"/>
  <c r="BU43" i="24"/>
  <c r="BS43" i="24"/>
  <c r="BB43" i="24"/>
  <c r="AZ43" i="24"/>
  <c r="AJ43" i="24"/>
  <c r="AH43" i="24"/>
  <c r="BU42" i="24"/>
  <c r="BS42" i="24"/>
  <c r="BB42" i="24"/>
  <c r="AZ42" i="24"/>
  <c r="AJ42" i="24"/>
  <c r="AH42" i="24"/>
  <c r="BU41" i="24"/>
  <c r="BS41" i="24"/>
  <c r="BB41" i="24"/>
  <c r="AZ41" i="24"/>
  <c r="AJ41" i="24"/>
  <c r="AH41" i="24"/>
  <c r="BU40" i="24"/>
  <c r="BS40" i="24"/>
  <c r="BB40" i="24"/>
  <c r="AZ40" i="24"/>
  <c r="AJ40" i="24"/>
  <c r="AH40" i="24"/>
  <c r="BU39" i="24"/>
  <c r="BS39" i="24"/>
  <c r="BB39" i="24"/>
  <c r="AZ39" i="24"/>
  <c r="AJ39" i="24"/>
  <c r="AH39" i="24"/>
  <c r="BU38" i="24"/>
  <c r="BS38" i="24"/>
  <c r="BB38" i="24"/>
  <c r="AZ38" i="24"/>
  <c r="AJ38" i="24"/>
  <c r="AH38" i="24"/>
  <c r="BU37" i="24"/>
  <c r="BS37" i="24"/>
  <c r="BB37" i="24"/>
  <c r="AZ37" i="24"/>
  <c r="AJ37" i="24"/>
  <c r="AH37" i="24"/>
  <c r="BU36" i="24"/>
  <c r="BS36" i="24"/>
  <c r="BB36" i="24"/>
  <c r="AZ36" i="24"/>
  <c r="AJ36" i="24"/>
  <c r="AH36" i="24"/>
  <c r="BU35" i="24"/>
  <c r="BS35" i="24"/>
  <c r="BB35" i="24"/>
  <c r="AZ35" i="24"/>
  <c r="AJ35" i="24"/>
  <c r="AH35" i="24"/>
  <c r="BU34" i="24"/>
  <c r="BS34" i="24"/>
  <c r="BB34" i="24"/>
  <c r="AZ34" i="24"/>
  <c r="AJ34" i="24"/>
  <c r="AH34" i="24"/>
  <c r="BU33" i="24"/>
  <c r="BS33" i="24"/>
  <c r="BB33" i="24"/>
  <c r="AZ33" i="24"/>
  <c r="AJ33" i="24"/>
  <c r="AH33" i="24"/>
  <c r="BU32" i="24"/>
  <c r="BS32" i="24"/>
  <c r="BB32" i="24"/>
  <c r="AZ32" i="24"/>
  <c r="AJ32" i="24"/>
  <c r="AH32" i="24"/>
  <c r="BU31" i="24"/>
  <c r="BS31" i="24"/>
  <c r="BB31" i="24"/>
  <c r="AZ31" i="24"/>
  <c r="AJ31" i="24"/>
  <c r="AH31" i="24"/>
  <c r="BU30" i="24"/>
  <c r="BS30" i="24"/>
  <c r="BB30" i="24"/>
  <c r="AZ30" i="24"/>
  <c r="AJ30" i="24"/>
  <c r="AH30" i="24"/>
  <c r="BU29" i="24"/>
  <c r="BS29" i="24"/>
  <c r="BB29" i="24"/>
  <c r="AZ29" i="24"/>
  <c r="AJ29" i="24"/>
  <c r="AH29" i="24"/>
  <c r="BU28" i="24"/>
  <c r="BS28" i="24"/>
  <c r="BB28" i="24"/>
  <c r="AZ28" i="24"/>
  <c r="AJ28" i="24"/>
  <c r="AH28" i="24"/>
  <c r="BU27" i="24"/>
  <c r="BS27" i="24"/>
  <c r="BB27" i="24"/>
  <c r="AZ27" i="24"/>
  <c r="AJ27" i="24"/>
  <c r="AH27" i="24"/>
  <c r="BU26" i="24"/>
  <c r="BS26" i="24"/>
  <c r="BB26" i="24"/>
  <c r="AZ26" i="24"/>
  <c r="AJ26" i="24"/>
  <c r="AH26" i="24"/>
  <c r="BU25" i="24"/>
  <c r="BS25" i="24"/>
  <c r="BB25" i="24"/>
  <c r="AZ25" i="24"/>
  <c r="AJ25" i="24"/>
  <c r="AH25" i="24"/>
  <c r="BU24" i="24"/>
  <c r="BS24" i="24"/>
  <c r="BB24" i="24"/>
  <c r="AZ24" i="24"/>
  <c r="AJ24" i="24"/>
  <c r="AH24" i="24"/>
  <c r="BU23" i="24"/>
  <c r="BS23" i="24"/>
  <c r="BB23" i="24"/>
  <c r="AZ23" i="24"/>
  <c r="AJ23" i="24"/>
  <c r="AH23" i="24"/>
  <c r="BN18" i="24"/>
  <c r="AU18" i="24"/>
  <c r="AC18" i="24"/>
  <c r="BS16" i="24"/>
  <c r="BQ16" i="24"/>
  <c r="BN16" i="24"/>
  <c r="AZ16" i="24"/>
  <c r="AX16" i="24"/>
  <c r="AU16" i="24"/>
  <c r="AH16" i="24"/>
  <c r="AF16" i="24"/>
  <c r="AC16" i="24"/>
  <c r="BT11" i="24"/>
  <c r="BA11" i="24"/>
  <c r="AI11" i="24"/>
  <c r="V8" i="24"/>
  <c r="BA6" i="24"/>
  <c r="AN6" i="24"/>
  <c r="BT5" i="24"/>
  <c r="BA5" i="24"/>
  <c r="AI5" i="24"/>
  <c r="BU3" i="24"/>
  <c r="BB3" i="24"/>
  <c r="AJ3" i="24"/>
  <c r="L10" i="5"/>
  <c r="S10" i="5" s="1"/>
  <c r="BB82" i="8"/>
  <c r="A1" i="8"/>
  <c r="AY2" i="8" s="1"/>
  <c r="B7" i="6"/>
  <c r="D5" i="6"/>
  <c r="D4" i="6"/>
  <c r="E4" i="6" s="1"/>
  <c r="D3" i="6"/>
  <c r="E2" i="5"/>
  <c r="S12" i="5"/>
  <c r="S13" i="5"/>
  <c r="L41" i="5"/>
  <c r="L11" i="5" s="1"/>
  <c r="L12" i="5" s="1"/>
  <c r="E3" i="6"/>
  <c r="BN2" i="8" l="1"/>
  <c r="E5" i="6"/>
  <c r="D7" i="6"/>
  <c r="L13" i="5"/>
  <c r="L14" i="5" s="1"/>
  <c r="S11" i="5"/>
  <c r="S31" i="5" s="1"/>
  <c r="L15" i="5" s="1"/>
  <c r="AI6" i="24"/>
  <c r="BT6" i="24"/>
  <c r="BG8" i="24"/>
  <c r="BU45" i="24"/>
  <c r="V6" i="24"/>
  <c r="BG6" i="24"/>
  <c r="AN8" i="24"/>
  <c r="AJ45" i="24"/>
  <c r="X46" i="24"/>
  <c r="AP46" i="24"/>
  <c r="L16" i="5" l="1"/>
  <c r="L19" i="5" s="1"/>
  <c r="L21" i="5" s="1"/>
  <c r="L22" i="5" s="1"/>
  <c r="D24" i="5" s="1"/>
  <c r="D31" i="5" s="1"/>
  <c r="L24" i="5" l="1"/>
  <c r="R37" i="5"/>
  <c r="G24" i="5"/>
  <c r="R47" i="5"/>
  <c r="R46" i="5"/>
  <c r="R41" i="5"/>
  <c r="R43" i="5"/>
  <c r="R49" i="5"/>
  <c r="R45" i="5"/>
  <c r="R40" i="5"/>
  <c r="D29" i="5"/>
  <c r="L31" i="5"/>
  <c r="L29" i="5"/>
  <c r="R51" i="5"/>
  <c r="R48" i="5"/>
  <c r="G31" i="5"/>
  <c r="G29" i="5"/>
  <c r="AN14" i="24" l="1"/>
  <c r="BL16" i="24"/>
  <c r="AA16" i="24"/>
  <c r="AS16" i="24"/>
  <c r="BS46" i="24"/>
  <c r="BS48" i="24" s="1"/>
  <c r="BG12" i="24"/>
  <c r="R44" i="5"/>
  <c r="R50" i="5"/>
  <c r="R42" i="5"/>
  <c r="R52" i="5" s="1"/>
  <c r="BT12" i="24"/>
  <c r="BO6" i="8"/>
  <c r="A15" i="8" l="1"/>
  <c r="AX46" i="24"/>
  <c r="G59" i="24"/>
  <c r="AZ46" i="24"/>
  <c r="AZ48" i="24" s="1"/>
  <c r="AH46" i="24"/>
  <c r="AH48" i="24" s="1"/>
  <c r="BU46" i="24"/>
  <c r="BU48" i="24" s="1"/>
  <c r="O48" i="24"/>
  <c r="V14" i="24"/>
  <c r="AF46" i="24"/>
  <c r="V12" i="24"/>
  <c r="BG14" i="24"/>
  <c r="BA12" i="24"/>
  <c r="AN12" i="24"/>
  <c r="AI12" i="24"/>
  <c r="BQ46" i="24"/>
  <c r="AY15" i="8" l="1"/>
  <c r="BB15" i="8"/>
  <c r="AQ15" i="8"/>
  <c r="BS15" i="8"/>
  <c r="BJ15" i="8"/>
  <c r="AK15" i="8"/>
  <c r="F15" i="8"/>
  <c r="O15" i="8"/>
  <c r="K15" i="8"/>
  <c r="G15" i="8"/>
  <c r="L15" i="8"/>
  <c r="R15" i="8"/>
  <c r="N15" i="8"/>
  <c r="J15" i="8"/>
  <c r="P15" i="8"/>
  <c r="Q15" i="8"/>
  <c r="M15" i="8"/>
  <c r="I15" i="8"/>
  <c r="H15" i="8"/>
  <c r="Z59" i="24"/>
  <c r="AR59" i="24"/>
  <c r="BK59" i="24"/>
  <c r="BB46" i="24"/>
  <c r="BB48" i="24" s="1"/>
  <c r="AJ46" i="24"/>
  <c r="AJ48" i="24" s="1"/>
  <c r="Q48" i="24"/>
  <c r="G50" i="24" s="1"/>
  <c r="A21" i="8" l="1"/>
  <c r="G18" i="8"/>
  <c r="AE15" i="8"/>
  <c r="G17" i="8"/>
  <c r="G16" i="8"/>
  <c r="AS18" i="24"/>
  <c r="AB50" i="24"/>
  <c r="BJ21" i="8" l="1"/>
  <c r="BS21" i="8"/>
  <c r="AY21" i="8"/>
  <c r="AQ21" i="8"/>
  <c r="BB21" i="8"/>
  <c r="AK21" i="8"/>
  <c r="F21" i="8"/>
  <c r="O21" i="8"/>
  <c r="K21" i="8"/>
  <c r="G21" i="8"/>
  <c r="L21" i="8"/>
  <c r="R21" i="8"/>
  <c r="N21" i="8"/>
  <c r="J21" i="8"/>
  <c r="P21" i="8"/>
  <c r="Q21" i="8"/>
  <c r="M21" i="8"/>
  <c r="I21" i="8"/>
  <c r="H21" i="8"/>
  <c r="A27" i="8"/>
  <c r="G24" i="8"/>
  <c r="G22" i="8"/>
  <c r="G23" i="8"/>
  <c r="AE21" i="8"/>
  <c r="AT50" i="24"/>
  <c r="BM50" i="24"/>
  <c r="AF18" i="24"/>
  <c r="AX18" i="24"/>
  <c r="BQ18" i="24"/>
  <c r="AA18" i="24"/>
  <c r="BL18" i="24"/>
  <c r="BS27" i="8" l="1"/>
  <c r="AY27" i="8"/>
  <c r="BJ27" i="8"/>
  <c r="AK27" i="8"/>
  <c r="BB27" i="8"/>
  <c r="AQ27" i="8"/>
  <c r="Q27" i="8"/>
  <c r="M27" i="8"/>
  <c r="I27" i="8"/>
  <c r="J27" i="8"/>
  <c r="P27" i="8"/>
  <c r="L27" i="8"/>
  <c r="H27" i="8"/>
  <c r="N27" i="8"/>
  <c r="O27" i="8"/>
  <c r="K27" i="8"/>
  <c r="G27" i="8"/>
  <c r="R27" i="8"/>
  <c r="F27" i="8"/>
  <c r="A33" i="8"/>
  <c r="BS33" i="8" l="1"/>
  <c r="BJ33" i="8"/>
  <c r="AY33" i="8"/>
  <c r="BB33" i="8"/>
  <c r="AK33" i="8"/>
  <c r="AQ33" i="8"/>
  <c r="P33" i="8"/>
  <c r="L33" i="8"/>
  <c r="H33" i="8"/>
  <c r="Q33" i="8"/>
  <c r="I33" i="8"/>
  <c r="O33" i="8"/>
  <c r="K33" i="8"/>
  <c r="G33" i="8"/>
  <c r="M33" i="8"/>
  <c r="R33" i="8"/>
  <c r="N33" i="8"/>
  <c r="J33" i="8"/>
  <c r="F33" i="8"/>
  <c r="A39" i="8"/>
  <c r="AE33" i="8"/>
  <c r="G34" i="8"/>
  <c r="G36" i="8"/>
  <c r="G35" i="8"/>
  <c r="BS39" i="8" l="1"/>
  <c r="BJ39" i="8"/>
  <c r="AY39" i="8"/>
  <c r="BB39" i="8"/>
  <c r="AQ39" i="8"/>
  <c r="AK39" i="8"/>
  <c r="O39" i="8"/>
  <c r="K39" i="8"/>
  <c r="G39" i="8"/>
  <c r="L39" i="8"/>
  <c r="R39" i="8"/>
  <c r="N39" i="8"/>
  <c r="J39" i="8"/>
  <c r="F39" i="8"/>
  <c r="Q39" i="8"/>
  <c r="M39" i="8"/>
  <c r="I39" i="8"/>
  <c r="P39" i="8"/>
  <c r="H39" i="8"/>
  <c r="A45" i="8"/>
  <c r="G42" i="8"/>
  <c r="G40" i="8"/>
  <c r="AE39" i="8"/>
  <c r="G41" i="8"/>
  <c r="BS45" i="8" l="1"/>
  <c r="BJ45" i="8"/>
  <c r="AY45" i="8"/>
  <c r="AE45" i="8"/>
  <c r="BB45" i="8"/>
  <c r="AQ45" i="8"/>
  <c r="AK45" i="8"/>
  <c r="R45" i="8"/>
  <c r="N45" i="8"/>
  <c r="J45" i="8"/>
  <c r="F45" i="8"/>
  <c r="K45" i="8"/>
  <c r="Q45" i="8"/>
  <c r="M45" i="8"/>
  <c r="I45" i="8"/>
  <c r="G45" i="8"/>
  <c r="P45" i="8"/>
  <c r="L45" i="8"/>
  <c r="H45" i="8"/>
  <c r="O45" i="8"/>
  <c r="A51" i="8"/>
  <c r="G47" i="8"/>
  <c r="G48" i="8"/>
  <c r="G46" i="8"/>
  <c r="G30" i="8"/>
  <c r="G28" i="8"/>
  <c r="AE27" i="8"/>
  <c r="G29" i="8"/>
  <c r="BJ51" i="8" l="1"/>
  <c r="AY51" i="8"/>
  <c r="AE51" i="8"/>
  <c r="BS51" i="8"/>
  <c r="AQ51" i="8"/>
  <c r="AK51" i="8"/>
  <c r="BB51" i="8"/>
  <c r="Q51" i="8"/>
  <c r="M51" i="8"/>
  <c r="I51" i="8"/>
  <c r="N51" i="8"/>
  <c r="P51" i="8"/>
  <c r="L51" i="8"/>
  <c r="H51" i="8"/>
  <c r="R51" i="8"/>
  <c r="F51" i="8"/>
  <c r="O51" i="8"/>
  <c r="K51" i="8"/>
  <c r="G51" i="8"/>
  <c r="J51" i="8"/>
  <c r="A57" i="8"/>
  <c r="G53" i="8"/>
  <c r="G54" i="8"/>
  <c r="G52" i="8"/>
  <c r="AY57" i="8" l="1"/>
  <c r="AE57" i="8"/>
  <c r="BJ57" i="8"/>
  <c r="BS57" i="8"/>
  <c r="BB57" i="8"/>
  <c r="AK57" i="8"/>
  <c r="AQ57" i="8"/>
  <c r="P57" i="8"/>
  <c r="L57" i="8"/>
  <c r="H57" i="8"/>
  <c r="M57" i="8"/>
  <c r="O57" i="8"/>
  <c r="K57" i="8"/>
  <c r="G57" i="8"/>
  <c r="R57" i="8"/>
  <c r="N57" i="8"/>
  <c r="J57" i="8"/>
  <c r="F57" i="8"/>
  <c r="Q57" i="8"/>
  <c r="I57" i="8"/>
  <c r="A63" i="8"/>
  <c r="G60" i="8"/>
  <c r="G58" i="8"/>
  <c r="G59" i="8"/>
  <c r="BB74" i="8"/>
  <c r="AE63" i="8" l="1"/>
  <c r="BS63" i="8"/>
  <c r="AY63" i="8"/>
  <c r="BJ63" i="8"/>
  <c r="BB63" i="8"/>
  <c r="AQ63" i="8"/>
  <c r="AK63" i="8"/>
  <c r="O63" i="8"/>
  <c r="K63" i="8"/>
  <c r="G63" i="8"/>
  <c r="P63" i="8"/>
  <c r="H63" i="8"/>
  <c r="R63" i="8"/>
  <c r="N63" i="8"/>
  <c r="J63" i="8"/>
  <c r="F63" i="8"/>
  <c r="Q63" i="8"/>
  <c r="M63" i="8"/>
  <c r="I63" i="8"/>
  <c r="L63" i="8"/>
  <c r="BJ75" i="8"/>
  <c r="BJ74" i="8"/>
  <c r="A69" i="8"/>
  <c r="G66" i="8"/>
  <c r="G64" i="8"/>
  <c r="G65" i="8"/>
  <c r="AE69" i="8" l="1"/>
  <c r="BS69" i="8"/>
  <c r="BJ69" i="8"/>
  <c r="AY69" i="8"/>
  <c r="AQ69" i="8"/>
  <c r="AK69" i="8"/>
  <c r="BB69" i="8"/>
  <c r="R69" i="8"/>
  <c r="N69" i="8"/>
  <c r="J69" i="8"/>
  <c r="F69" i="8"/>
  <c r="K69" i="8"/>
  <c r="Q69" i="8"/>
  <c r="M69" i="8"/>
  <c r="I69" i="8"/>
  <c r="G69" i="8"/>
  <c r="P69" i="8"/>
  <c r="L69" i="8"/>
  <c r="H69" i="8"/>
  <c r="O69" i="8"/>
  <c r="G71" i="8"/>
  <c r="G72" i="8"/>
  <c r="G70" i="8"/>
  <c r="M81" i="26"/>
</calcChain>
</file>

<file path=xl/sharedStrings.xml><?xml version="1.0" encoding="utf-8"?>
<sst xmlns="http://schemas.openxmlformats.org/spreadsheetml/2006/main" count="630" uniqueCount="282">
  <si>
    <t xml:space="preserve"> - - - -&gt;</t>
  </si>
  <si>
    <t>1.เงินเดือน ค่าจ้าง บำนาญ ฯลฯ</t>
  </si>
  <si>
    <t>3. คงเหลือ( 1 - 2 )</t>
  </si>
  <si>
    <t>2. เงินสะสม กบข.</t>
  </si>
  <si>
    <t>4.หักค่าใช้จ่ายผู้มีเงินได้(ร้อยละ 40 ของ ข้อ 3. แต่ไม่เกิน 60,000 บาท)</t>
  </si>
  <si>
    <t>5. คงเหลือ ( 3. - 4. )</t>
  </si>
  <si>
    <t>7.คงเหลือ ( 5. - 6.)</t>
  </si>
  <si>
    <t>1. ผู้มีเงินได้</t>
  </si>
  <si>
    <t>2. คู่สมรส (30,000)</t>
  </si>
  <si>
    <t>3. บุตรไม่ศึกษา</t>
  </si>
  <si>
    <t>คน</t>
  </si>
  <si>
    <t>บุตรกรณีศึกษา</t>
  </si>
  <si>
    <t>[</t>
  </si>
  <si>
    <t>]ชำระเพิ่มเติม</t>
  </si>
  <si>
    <t>ชำระไว้เกิน</t>
  </si>
  <si>
    <t>]</t>
  </si>
  <si>
    <t>กรณีมีใบแนบหรือยื่นแบบฯเพิ่มเติม หรือยื่นแบบฯ เกินกำหนดเวลา</t>
  </si>
  <si>
    <t>ประจำปีภาษี</t>
  </si>
  <si>
    <t>หากท่านผู้ใดจะใช้สมุดงานนี้ โปรดปฏิบัติตามขั้นตอน ข้อ 1-2 ต่อไปนี้อย่างเคร่งครัด ครับ</t>
  </si>
  <si>
    <t>1. ***คลิกที่เซล L5 แล้วเลือกสถานภาพสมรสตามที่เป็นจริง</t>
  </si>
  <si>
    <t>จากนั้นสมุดงานนี้จะคำนวณภาษีให้กับคุณเอง และนำค่าตัวเลขต่าง ๆนี้ ไปกรอกในแบบฟอร์มชำระภาษีได้เลย โดยไม่ต้องคำนวณเอง</t>
  </si>
  <si>
    <t xml:space="preserve"> การคำนวณภาษี</t>
  </si>
  <si>
    <t>รายการลดหย่อนและยกเว้นหลังจากหักค่าใช้จ่าย</t>
  </si>
  <si>
    <t>คณะรัฐมนตรี มีมติให้ลดภาษีเงินได้บุคคลธรรมดา โดยสรุปดังนี้</t>
  </si>
  <si>
    <t>4. บิดาของผู้มีเงินได้</t>
  </si>
  <si>
    <t>.. มารดาของผู้มีเงินได้</t>
  </si>
  <si>
    <t>..บิดาของคู่สมรสที่มีเงินได้รวมคำนวณหรือไม่มีเงินได้</t>
  </si>
  <si>
    <t>..มารดาชอคู่สมรสที่มีเงินได้รวมคำนวณหรือไม่มีเงินได้</t>
  </si>
  <si>
    <t>.. บิดาของผู้มีเงินได้</t>
  </si>
  <si>
    <t>..มารดาของผู้มีเงินได้</t>
  </si>
  <si>
    <t>..บิดาของคู่สมรส</t>
  </si>
  <si>
    <t>..มารดาของคู่สมรส</t>
  </si>
  <si>
    <t xml:space="preserve">แต่ไม่เกินร้อยละ 10 ของ 7.) </t>
  </si>
  <si>
    <t xml:space="preserve"> รายการเงินได้ที่ได้รับยกเว้น</t>
  </si>
  <si>
    <t>1.เงินสะสมกองทุนสำรองเลี้ยงชีพ(ส่วนที่เกิน 10,000 บาท)</t>
  </si>
  <si>
    <t>3. เงินสะสมกองทุนสงเคราะห์ครูโรงเรียนเอกชน</t>
  </si>
  <si>
    <t>4. ผู้มีเงินได้อายุตั้งแต่ 65 ปีขึ้นไป 190,000 บาท</t>
  </si>
  <si>
    <t>6. เงินค่าชดเชยที่ได้รับตามกฎหมายแรงงาน(กรณีนำมารวมภาษี)</t>
  </si>
  <si>
    <t>ภาษีคำนวณเงินได้สุทธิ</t>
  </si>
  <si>
    <t>ให้คำนวณดังนี้</t>
  </si>
  <si>
    <t>เงินได้สุทธิ
จำนวนสูงสุด
ของชั้น</t>
  </si>
  <si>
    <t xml:space="preserve">ขั้นเงินได้สุทธิตั้งแต่
</t>
  </si>
  <si>
    <t>อัตรา
ภาษี
ร้อยละ</t>
  </si>
  <si>
    <t>ภาษีใน
แต่ละ
ขั้นเงินได้</t>
  </si>
  <si>
    <t>ยกเว้น</t>
  </si>
  <si>
    <t xml:space="preserve">ภาษีสะสม
สูงสุดของขั้น
</t>
  </si>
  <si>
    <t>500,001    ถึง  1,000,000</t>
  </si>
  <si>
    <t>1,000,001  ถึง 4,000,000</t>
  </si>
  <si>
    <t>4,000,001  ขึ้นไป</t>
  </si>
  <si>
    <t>สร้างสมุดงานคำนวณ</t>
  </si>
  <si>
    <t>m_shy93@hotmail.com</t>
  </si>
  <si>
    <t>bunyarit_m@yahoo.com</t>
  </si>
  <si>
    <t>150,001    ถึง    500,000</t>
  </si>
  <si>
    <t>รายการคำนวณภาษีของ</t>
  </si>
  <si>
    <t>3.หักค่าเบี้ยประกันชีวิตได้ไม่เกิน 100,000 บาท</t>
  </si>
  <si>
    <t>ปรับปรุงใหม่</t>
  </si>
  <si>
    <t>สมุดงานนี้ออกแบบให้มีรูปแบบตามแบบกรอกเพื่อยื่นชำระภาษีเงินได้ของกรมสรรพากร</t>
  </si>
  <si>
    <t>ลองคำนวณจากสมุดงานนี้แล้วนำไปกรอกในแบบจริงของกรมสรรพากรเพื่อยื่นชำระภาษี</t>
  </si>
  <si>
    <t>หรือนำไปกรอกยื่นชำระภาษีผ่านทางอินเตอร์เน็ต</t>
  </si>
  <si>
    <t>นายบุณยฤทธิ์  มากมี</t>
  </si>
  <si>
    <t>1.เงินได้สุทธิ 150,000 บาทแรก ไม่ต้องเสียภาษีเงินได้ (เดิม 100,000 บาทแรกไม่ต้องเสียภาษี)</t>
  </si>
  <si>
    <t>bunyarit_m@st.ac.th</t>
  </si>
  <si>
    <t>&lt;เลือกตรงนี้ก่อนอื่น</t>
  </si>
  <si>
    <t>ปีภาษี 2552(เงินได้ของปี 2552) ต้องยื่นชำระตั้งแต่วันที่ 1 มกราคม 2553 ถึงวันที่ 31 มีนาคม 2553</t>
  </si>
  <si>
    <t xml:space="preserve">สมุดงานนี้ได้รับการปรับปรุงตามอัตราภาษีใหม่ในปี พ.ศ.2552 คือ   </t>
  </si>
  <si>
    <t>2.หักดอกเบี้ยเงินกู้ยืมเพื่อที่อยู่อาศัยได้ไม่เกิน 100,000 บาท</t>
  </si>
  <si>
    <t>ให้ใช้ในปีภาษี 2552 (ยื่นภาษีภายในวันที่ 31 มีนาคม 2553)</t>
  </si>
  <si>
    <t>เงินได้หลังหักค่าใช้จ่ายแล้ว 150,000 บาทแรก ไม่ต้องเสียภาษี(เดิม 100,000 บาท)</t>
  </si>
  <si>
    <t>ส่วนที่เกิน 150,000 บาท ให้เสียภาษีตามเดิม คือร้อยละ 10,20,30,37 ตามข้อบังคับเดิม</t>
  </si>
  <si>
    <t>100,001    ถึง    150,000</t>
  </si>
  <si>
    <t>0   ถึง     100,000</t>
  </si>
  <si>
    <t>6. เบี้ยประกันสุขภาพบิดามารดาของผู้มีเงินได้และคู่สมรส</t>
  </si>
  <si>
    <t>7. เบี้ยประกันชีวิต</t>
  </si>
  <si>
    <t>8.เงินสะสมกองทุนสำรองเลี้ยงชีพ</t>
  </si>
  <si>
    <t>9.ค่าซื้อหน่วยลงทุนในกองทุนรวมเพื่อการเลี้ยงชีพ</t>
  </si>
  <si>
    <t>11. ดอกเบี้ยเงินกู้ยืม เพื่อซื้อเช่าซื้อ สร้างอาคารอยู่อาศัย</t>
  </si>
  <si>
    <t>12. ค่าซื้ออาคาร</t>
  </si>
  <si>
    <t>13. เงินสมทบกองทุนประกันสังคม</t>
  </si>
  <si>
    <t>14.รวม (1.ถึง13.) ยกไปกรอกใน ก.6</t>
  </si>
  <si>
    <t>5.อุปการะเลี้ยงดูคนพิการหรือคนทุพพลภาพ(ยกมาจาก ลย.40)</t>
  </si>
  <si>
    <t>10.ค่าซื้อหน่วยลงทุนในกองทุนรวมหุ้นระยะยาว</t>
  </si>
  <si>
    <t>9. คงเหลือ (7.- 8.)</t>
  </si>
  <si>
    <t>12. ภาษีคำนวณจากเงินได้สุทธิตาม 11.</t>
  </si>
  <si>
    <t>14. คงเหลือภาษีที่</t>
  </si>
  <si>
    <t>19. บวกเงินเพิ่ม (ถ้ามี)</t>
  </si>
  <si>
    <t xml:space="preserve">20. รวมภาษีที่ </t>
  </si>
  <si>
    <t>(หลักฐานแนบ ข 1. ถึง 6. และ  ก 4. ถึง 13.                             รวม..........ฉบับ)</t>
  </si>
  <si>
    <t>5. คู่สมรสอายุตั้งแต่ 65 ปี ขึ้นไป 190,000 บาท</t>
  </si>
  <si>
    <t>และได้รับยกเว้นภาษีดอกเบี้ยค่าผ่อนบ้าน อีกไม่เกิน 100,000 บาท</t>
  </si>
  <si>
    <t>ผู้ซื้อบ้านพร้อมที่ดินหรืออาคารชุดในปี พ.ศ.2552 สามารถนำเงินค่าซื้ออาคารมาเป็นส่วนลดได้ไม่เกิน 300,000 บาท</t>
  </si>
  <si>
    <t>ต้องแบ่งครึ่งกับคู่สมรส</t>
  </si>
  <si>
    <t>**</t>
  </si>
  <si>
    <r>
      <t>***</t>
    </r>
    <r>
      <rPr>
        <b/>
        <sz val="12"/>
        <color indexed="18"/>
        <rFont val="Angsana New"/>
        <family val="1"/>
      </rPr>
      <t>ใช้ในการคำนวณสำหรับปีภาษี 2554 เท่านั้น (</t>
    </r>
    <r>
      <rPr>
        <b/>
        <sz val="12"/>
        <color indexed="10"/>
        <rFont val="Angsana New"/>
        <family val="1"/>
      </rPr>
      <t>ยื่นชำระภาษีตั้งแต่วันที่ 1 มกราคม 2555 ถึง 31 มีนาคม 2555</t>
    </r>
    <r>
      <rPr>
        <b/>
        <sz val="12"/>
        <color indexed="18"/>
        <rFont val="Angsana New"/>
        <family val="1"/>
      </rPr>
      <t>)</t>
    </r>
    <r>
      <rPr>
        <b/>
        <sz val="12"/>
        <color indexed="10"/>
        <rFont val="Angsana New"/>
        <family val="1"/>
      </rPr>
      <t>****</t>
    </r>
  </si>
  <si>
    <r>
      <t xml:space="preserve">2.***กรอกตัวเลขต่าง ๆ เฉพาะใน </t>
    </r>
    <r>
      <rPr>
        <b/>
        <sz val="12"/>
        <color indexed="17"/>
        <rFont val="Angsana New"/>
        <family val="1"/>
      </rPr>
      <t>"เซลสีเขียว" เท่านั้น</t>
    </r>
    <r>
      <rPr>
        <b/>
        <sz val="12"/>
        <color indexed="10"/>
        <rFont val="Angsana New"/>
        <family val="1"/>
      </rPr>
      <t xml:space="preserve"> ตามกรอบข้างล่างต่อไปนี้ตามความเป็นจริง</t>
    </r>
  </si>
  <si>
    <r>
      <t xml:space="preserve">2. หักเงินได้ ที่ได้รับการยกเว้น(ยกมาจาก </t>
    </r>
    <r>
      <rPr>
        <b/>
        <sz val="12"/>
        <color indexed="58"/>
        <rFont val="Angsana New"/>
        <family val="1"/>
      </rPr>
      <t>ข.  7</t>
    </r>
    <r>
      <rPr>
        <sz val="12"/>
        <color indexed="58"/>
        <rFont val="Angsana New"/>
        <family val="1"/>
      </rPr>
      <t xml:space="preserve"> )</t>
    </r>
  </si>
  <si>
    <r>
      <t xml:space="preserve">6. หักค่าลดหย่อนยกมาจาก </t>
    </r>
    <r>
      <rPr>
        <b/>
        <sz val="12"/>
        <color indexed="58"/>
        <rFont val="Angsana New"/>
        <family val="1"/>
      </rPr>
      <t>ค   14.</t>
    </r>
  </si>
  <si>
    <r>
      <t xml:space="preserve">8. หักเงินบริจาคสนับสนุนการศึกษา </t>
    </r>
    <r>
      <rPr>
        <b/>
        <sz val="12"/>
        <rFont val="Angsana New"/>
        <family val="1"/>
      </rPr>
      <t xml:space="preserve">(2เท่าของจำนวนที่จ่ายไป </t>
    </r>
  </si>
  <si>
    <r>
      <t xml:space="preserve">10.หัก </t>
    </r>
    <r>
      <rPr>
        <sz val="12"/>
        <rFont val="Angsana New"/>
        <family val="1"/>
      </rPr>
      <t xml:space="preserve">เงินบริจาค (ไม่เกิน </t>
    </r>
    <r>
      <rPr>
        <b/>
        <sz val="12"/>
        <rFont val="Angsana New"/>
        <family val="1"/>
      </rPr>
      <t>ร้อยละ 10</t>
    </r>
    <r>
      <rPr>
        <sz val="12"/>
        <rFont val="Angsana New"/>
        <family val="1"/>
      </rPr>
      <t xml:space="preserve"> ของ 9</t>
    </r>
    <r>
      <rPr>
        <b/>
        <sz val="12"/>
        <rFont val="Angsana New"/>
        <family val="1"/>
      </rPr>
      <t>.</t>
    </r>
    <r>
      <rPr>
        <sz val="12"/>
        <rFont val="Angsana New"/>
        <family val="1"/>
      </rPr>
      <t>)</t>
    </r>
  </si>
  <si>
    <t>11. เงินได้สุทธิ (9. - 10.)</t>
  </si>
  <si>
    <r>
      <t xml:space="preserve">13.หัก </t>
    </r>
    <r>
      <rPr>
        <sz val="12"/>
        <color indexed="58"/>
        <rFont val="Angsana New"/>
        <family val="1"/>
      </rPr>
      <t>ภาษีเงินได้หัก ณ ที่จ่าย</t>
    </r>
  </si>
  <si>
    <r>
      <t xml:space="preserve">15. บวก </t>
    </r>
    <r>
      <rPr>
        <sz val="12"/>
        <rFont val="Angsana New"/>
        <family val="1"/>
      </rPr>
      <t>ภาษีที่ชำระเพิ่มเติม</t>
    </r>
    <r>
      <rPr>
        <b/>
        <sz val="12"/>
        <rFont val="Angsana New"/>
        <family val="1"/>
      </rPr>
      <t xml:space="preserve"> (ยกมาจาก ค.6 ของใบแนบ(ถ้ามี))………..</t>
    </r>
  </si>
  <si>
    <r>
      <t>16 หัก</t>
    </r>
    <r>
      <rPr>
        <sz val="12"/>
        <rFont val="Angsana New"/>
        <family val="1"/>
      </rPr>
      <t xml:space="preserve"> ภาษีที่ชำระไว้เกิน</t>
    </r>
    <r>
      <rPr>
        <b/>
        <sz val="12"/>
        <rFont val="Angsana New"/>
        <family val="1"/>
      </rPr>
      <t xml:space="preserve"> (ยกมาจาก ค.7 ของใบแนบ(ถ้ามี))………….</t>
    </r>
  </si>
  <si>
    <r>
      <t>17. หัก</t>
    </r>
    <r>
      <rPr>
        <sz val="12"/>
        <rFont val="Angsana New"/>
        <family val="1"/>
      </rPr>
      <t xml:space="preserve"> ภาษีที่ชำระไว้ตามแบบ ภ.ง.ด.91 </t>
    </r>
    <r>
      <rPr>
        <b/>
        <sz val="12"/>
        <rFont val="Angsana New"/>
        <family val="1"/>
      </rPr>
      <t>(กรณียื่นเพิ่มเติม)……….</t>
    </r>
  </si>
  <si>
    <r>
      <t xml:space="preserve">18. </t>
    </r>
    <r>
      <rPr>
        <sz val="12"/>
        <rFont val="Angsana New"/>
        <family val="1"/>
      </rPr>
      <t>ภาษีที่</t>
    </r>
  </si>
  <si>
    <r>
      <t>7. รวม</t>
    </r>
    <r>
      <rPr>
        <sz val="12"/>
        <rFont val="Angsana New"/>
        <family val="1"/>
      </rPr>
      <t xml:space="preserve"> (</t>
    </r>
    <r>
      <rPr>
        <b/>
        <sz val="12"/>
        <rFont val="Angsana New"/>
        <family val="1"/>
      </rPr>
      <t>1.</t>
    </r>
    <r>
      <rPr>
        <sz val="12"/>
        <rFont val="Angsana New"/>
        <family val="1"/>
      </rPr>
      <t xml:space="preserve"> ถึง </t>
    </r>
    <r>
      <rPr>
        <b/>
        <sz val="12"/>
        <rFont val="Angsana New"/>
        <family val="1"/>
      </rPr>
      <t>6.</t>
    </r>
    <r>
      <rPr>
        <sz val="12"/>
        <rFont val="Angsana New"/>
        <family val="1"/>
      </rPr>
      <t xml:space="preserve">) ยกไปกรอกใน </t>
    </r>
    <r>
      <rPr>
        <b/>
        <sz val="12"/>
        <rFont val="Angsana New"/>
        <family val="1"/>
      </rPr>
      <t>ก.2</t>
    </r>
  </si>
  <si>
    <t>ข</t>
  </si>
  <si>
    <t>ก</t>
  </si>
  <si>
    <t>ค</t>
  </si>
  <si>
    <t>¾</t>
  </si>
  <si>
    <t xml:space="preserve">คำนวณภาษีเงินได้บุคคลธรรมดา ภ.ง.ด.91 </t>
  </si>
  <si>
    <t>0   ถึง     150,000</t>
  </si>
  <si>
    <t>500,001    ถึง    1,000,000</t>
  </si>
  <si>
    <t>RATE For Calculate</t>
  </si>
  <si>
    <t>ลำดับ</t>
  </si>
  <si>
    <t>เลขประจำตัวผู้เสียภาษี</t>
  </si>
  <si>
    <t>เลขประจำตัวประชาชน</t>
  </si>
  <si>
    <t>ประเภทเงินได้</t>
  </si>
  <si>
    <t>จำนวนเงินภาษีที่ต้องหักนำส่ง</t>
  </si>
  <si>
    <t>แผ่นที่</t>
  </si>
  <si>
    <t>เงื่อนไข</t>
  </si>
  <si>
    <t>MonthList</t>
  </si>
  <si>
    <t>Page</t>
  </si>
  <si>
    <t>โสด</t>
  </si>
  <si>
    <t>Pay to Revenue Amount</t>
  </si>
  <si>
    <t>Per Month</t>
  </si>
  <si>
    <t>เลขประจำตัวผู้เสียภาษีอากร</t>
  </si>
  <si>
    <t>สาขาที่</t>
  </si>
  <si>
    <t>ในจำนวน</t>
  </si>
  <si>
    <t>แผ่น</t>
  </si>
  <si>
    <t>จำนวนเงินภาษีที่หัก และนำส่งในครั้งนี้</t>
  </si>
  <si>
    <t>เงื่อนไข    *</t>
  </si>
  <si>
    <t>(ให้กรอกลำดับที่ต่อเนื่องกันไปทุกแผ่นตามเงินได้แต่ละประเภท)</t>
  </si>
  <si>
    <t>ลงชื่อ</t>
  </si>
  <si>
    <t>ผู้จ่ายเงิน</t>
  </si>
  <si>
    <t>ตำแหน่ง</t>
  </si>
  <si>
    <t>กรรมการ</t>
  </si>
  <si>
    <t>ยื่นวันที่</t>
  </si>
  <si>
    <t>ข้อมูลสถานประกอบการ</t>
  </si>
  <si>
    <t>ลำดับที่สาขา</t>
  </si>
  <si>
    <t>ชื่อบริษัท</t>
  </si>
  <si>
    <t>ที่อยู่</t>
  </si>
  <si>
    <t>ชื่อ</t>
  </si>
  <si>
    <t>ลำดับที่</t>
  </si>
  <si>
    <r>
      <rPr>
        <b/>
        <sz val="10"/>
        <color indexed="9"/>
        <rFont val="Leelawadee"/>
        <family val="2"/>
      </rPr>
      <t>ฉบับที่ 1</t>
    </r>
    <r>
      <rPr>
        <sz val="10"/>
        <color indexed="9"/>
        <rFont val="Leelawadee"/>
        <family val="2"/>
      </rPr>
      <t xml:space="preserve">   ( สำหรับผู้ถูกหักภาษี ณ ที่จ่าย ใช้แนบพร้อมกับแบบแสดงรายการภาษี )</t>
    </r>
  </si>
  <si>
    <t>'</t>
  </si>
  <si>
    <r>
      <rPr>
        <b/>
        <sz val="10"/>
        <color indexed="9"/>
        <rFont val="Leelawadee"/>
        <family val="2"/>
      </rPr>
      <t>ฉบับที่ 2</t>
    </r>
    <r>
      <rPr>
        <sz val="10"/>
        <color indexed="9"/>
        <rFont val="Leelawadee"/>
        <family val="2"/>
      </rPr>
      <t xml:space="preserve">   ( สำหรับผู้ถูกหักภาษี ณ ที่จ่าย เก็บไว้เป็นหลักฐาน)</t>
    </r>
  </si>
  <si>
    <r>
      <rPr>
        <b/>
        <sz val="10"/>
        <color indexed="9"/>
        <rFont val="Leelawadee"/>
        <family val="2"/>
      </rPr>
      <t>ฉบับที่ 3</t>
    </r>
    <r>
      <rPr>
        <sz val="10"/>
        <color indexed="9"/>
        <rFont val="Leelawadee"/>
        <family val="2"/>
      </rPr>
      <t xml:space="preserve">   ( สำหรับผู้หักภาษี ณ ที่จ่าย ใช้แนบพร้อมกับแบบแสดงรายการภาษี )</t>
    </r>
  </si>
  <si>
    <r>
      <rPr>
        <b/>
        <sz val="10"/>
        <color indexed="9"/>
        <rFont val="Leelawadee"/>
        <family val="2"/>
      </rPr>
      <t>ฉบับที่ 4</t>
    </r>
    <r>
      <rPr>
        <sz val="10"/>
        <color indexed="9"/>
        <rFont val="Leelawadee"/>
        <family val="2"/>
      </rPr>
      <t xml:space="preserve">   ( สำหรับผู้หักภาษี ณ ที่จ่าย เก็บไว้เป็นหลักฐาน)</t>
    </r>
  </si>
  <si>
    <t>หนังสือรับรองการหักภาษี ณ ที่จ่าย</t>
  </si>
  <si>
    <t>เล่มที่</t>
  </si>
  <si>
    <t>ตามมาตรา  50  ทวิ  แห่งประมวลรัษฎากร</t>
  </si>
  <si>
    <t>เลขที่</t>
  </si>
  <si>
    <t>ผู้มีหน้าที่หักภาษี  ณ  ที่จ่าย :-</t>
  </si>
  <si>
    <t>- ---- ----- -- -</t>
  </si>
  <si>
    <t>( ให้ระบุว่าเป็น บุคคล นิติบุคคล บริษัท สมาคม หรือ คณะบุคคล )</t>
  </si>
  <si>
    <t>( ให้ระบุ  เลขที่  ตรอก/ซอย  หมู่ที่  ถนน  ตำบล/แขวง  อำเภอ/เขต  จังหวัด )</t>
  </si>
  <si>
    <t>ผู้ถูกหักภาษี  ณ  ที่จ่าย :-</t>
  </si>
  <si>
    <t>ในแบบ</t>
  </si>
  <si>
    <t>(1) ภ.ง.ด. 1ก.</t>
  </si>
  <si>
    <t>(2) ภ.ง.ด. 1ก.พิเศษ</t>
  </si>
  <si>
    <t>(3) ภ.ง.ด. 2</t>
  </si>
  <si>
    <t>(4) ภ.ง.ด. 2ก.</t>
  </si>
  <si>
    <t>(ให้สามารถอ้างอิงหรือสอบยันกันได้ระหว่างลำดับที่ตาม หนังสือรับรองฯ กับแบบยื่นรายการภาษีหักที่จ่าย)</t>
  </si>
  <si>
    <t>(5) ภ.ง.ด. 3</t>
  </si>
  <si>
    <t>(6) ภ.ง.ด. 3ก.</t>
  </si>
  <si>
    <t>(7) ภ.ง.ด. 53</t>
  </si>
  <si>
    <t>ประเภทเงินได้พึงประเมินที่จ่าย</t>
  </si>
  <si>
    <t>วัน  เดือน</t>
  </si>
  <si>
    <t>จำนวนเงินที่จ่าย</t>
  </si>
  <si>
    <t>ภาษีที่หัก</t>
  </si>
  <si>
    <t>หรือปีภาษี ที่จ่าย</t>
  </si>
  <si>
    <t>และนำส่งไว้</t>
  </si>
  <si>
    <t>1.</t>
  </si>
  <si>
    <t>เงินเดือน ค่าจ้าง เบี้ยเลี้ยง โบนัส ฯลฯ  ตามมาตรา 40 (1)</t>
  </si>
  <si>
    <t>2.</t>
  </si>
  <si>
    <t>ค่าธรรมเนียม  ค่านายหน้า  ฯลฯ  ตามมาตรา 40 (2)</t>
  </si>
  <si>
    <t>3.</t>
  </si>
  <si>
    <t>ค่าแห่งลิขสิทธิ์  ฯลฯ  ตามมาตรา 40 (3)</t>
  </si>
  <si>
    <t>4.</t>
  </si>
  <si>
    <t>(ก) ค่าดอกเบี้ย ฯลฯ  ตามมาตรา 40 (4) (ก)</t>
  </si>
  <si>
    <t>(ข) เงินปันผล ส่วนแบ่งของกำไร ฯลฯ ตามมาตรา 40 (4) (ข)</t>
  </si>
  <si>
    <t>(1) กรณีผู้ด้รับเงินปันผลได้รับเครดิตภาษี โดยจ่ายจาก</t>
  </si>
  <si>
    <t>กำไรสุทธิของกิจการที่ต้องเสียภาษีเงินได้นิติบุคคลในอัตราดังนี้</t>
  </si>
  <si>
    <t>(1.1) อัตราร้อยละ 30 ของกำไรสุทธิ</t>
  </si>
  <si>
    <t>(1.2) อัตราร้อยละ 25 ของกำไรสุทธิ</t>
  </si>
  <si>
    <t>(1.3) อัตราร้อยละ 20 ของกำไรสุทธิ</t>
  </si>
  <si>
    <t>(1.4) อัตราอื่น ๆ ( ระบุ )</t>
  </si>
  <si>
    <t>ของกำไรสุทธิ</t>
  </si>
  <si>
    <t>(2) กิจการที่ได้รับยกเว้นภาษีเงินได้นิติบุคคลซึ่ง ผู้รับเงินปันผลไม่ได้รับเครดิตภาษี</t>
  </si>
  <si>
    <t>(2.1) กำไรสุทธิของกิจการที่ได้รับยกเว้นภาษีเงินได้นิติบุคคล</t>
  </si>
  <si>
    <t>(2.2) เงินปันผลหรือเงินส่วนแบ่งของกำไรที่ได้รับยกเว้นไม่ต้องนำมารวม</t>
  </si>
  <si>
    <t>คำนวณเป็นรายได้เพื่อเสียภาษีนิติบุคคล</t>
  </si>
  <si>
    <t>(2.3) กำไรสุทธิส่วนที่ได้หักผลขาดทุนสุทธิยกมาไม่เกิน 5 ปี</t>
  </si>
  <si>
    <t>ก่อนรอบระยะเวลาบัญชีปัจจุบัน</t>
  </si>
  <si>
    <t>(2.4) กำไรที่รับรู้ทางบัญชีโดยวิธีส่วนได้เสีย (equity method)</t>
  </si>
  <si>
    <t>(2.5) อัตราอื่น ๆ ( ระบุ )</t>
  </si>
  <si>
    <t>5.</t>
  </si>
  <si>
    <t>การจ่ายเงินได้ที่ต้องหักภาษี ณ. ที่จ่าย ตามคำสั่งกรมสรรพากรที่ออกตาม</t>
  </si>
  <si>
    <t>มาตรา 3 เตรส เช่น รางวัล ส่วนลดหรือประโยชน์ใดๆ เนื่องจากการส่งเสริมการขาย</t>
  </si>
  <si>
    <t>รางวัลในการประกวด การแข่งขัน การชิงโชค ค่าแสดงของนักแสดงสาธารณะ</t>
  </si>
  <si>
    <r>
      <rPr>
        <sz val="10"/>
        <rFont val="Leelawadee"/>
        <family val="2"/>
      </rPr>
      <t>ค่าบริการ ค่าขนส่ง</t>
    </r>
    <r>
      <rPr>
        <sz val="14"/>
        <rFont val="CordiaUPC"/>
        <family val="2"/>
      </rPr>
      <t xml:space="preserve"> ค่าจ้างทำของ ค่าจ้างโฆษณา ค่าเช่า ค่าเบี้ยประกันวินาศภัย ฯลฯ</t>
    </r>
  </si>
  <si>
    <t>6.</t>
  </si>
  <si>
    <t>อื่นๆ(ระบุ)</t>
  </si>
  <si>
    <t>รวมเงินที่จ่าย และ ภาษีที่นำส่ง</t>
  </si>
  <si>
    <t>รวมเงินภาษีที่นำส่ง (ตัวอักษร)</t>
  </si>
  <si>
    <t>เงินสะสมจ่ายเข้ากองทุนสำรองเลี้ยงชีพ ใบอนุญาตเลขที่</t>
  </si>
  <si>
    <t>จำนวนเงิน</t>
  </si>
  <si>
    <t>บาท</t>
  </si>
  <si>
    <t xml:space="preserve">เงินสมทบจ่ายเข้ากองทุนประกันสังคม จำนวน </t>
  </si>
  <si>
    <t>เลขที่บัญชีนายจ้าง</t>
  </si>
  <si>
    <t>เลขที่บัตรประกันสังคม ของผู้ถูกหักภาษี ณ ที่จ่าย</t>
  </si>
  <si>
    <t>ขอรับรองว่าข้อความและตัวเลขดังกล่าวข้างต้น ถูกต้องตรงกับความจริงทุกประการ</t>
  </si>
  <si>
    <t>หักภาษี  ณ  ที่จ่าย</t>
  </si>
  <si>
    <t>ออกภาษีให้ตลอดไป</t>
  </si>
  <si>
    <t>ออกภาษีให้ครั้งเดียว</t>
  </si>
  <si>
    <t>ผู้มีหน้าที่หักภาษี ณ ที่จ่าย</t>
  </si>
  <si>
    <t>อื่นๆ (ระบุ)</t>
  </si>
  <si>
    <t>วัน เดือน ปี  ที่ออกหนังสือรับรองฯ</t>
  </si>
  <si>
    <t xml:space="preserve"> คำเตือน</t>
  </si>
  <si>
    <t xml:space="preserve">ผู้มีหน้าที่ออกหนังสือรับรองการหักภาษี ณ. ที่จ่าย  </t>
  </si>
  <si>
    <t>หมายเหตุ เลขประจำตัวผู้เสียภาษีอากร (13 หลัก)* หมายถึง</t>
  </si>
  <si>
    <r>
      <t>หมายเหตุ</t>
    </r>
    <r>
      <rPr>
        <sz val="8"/>
        <color indexed="8"/>
        <rFont val="Leelawadee"/>
        <family val="2"/>
      </rPr>
      <t xml:space="preserve"> เลขประจำตัวผู้เสียภาษีอากร (13 หลัก)* หมายถึง</t>
    </r>
  </si>
  <si>
    <t>ฝ่าฝืนไม่ปฏิบัติตามมาตรา  50  ทวิ  แห่งประมวลรัษฎากร</t>
  </si>
  <si>
    <t>1. กรณีบุคคลธรรมดาไทย ให้ใช้เลขประจำตัวประชาชนของกรมการปกครอง</t>
  </si>
  <si>
    <t>ต้องรับโทษทางอาญา  ตามมาตรา  35  แห่งประมวลรัษฎากร</t>
  </si>
  <si>
    <t>2. กรณีนิติบุคคล ให้ใช้เลขทะเบียนนิติบุคคลของกรมพัฒนาธุรกิจการค้า</t>
  </si>
  <si>
    <t xml:space="preserve">3. กรณีอื่น ๆ นอกเหนือจาก 1. และ 2. ให้ใช้เลขประจำตัวผู้เสียภาษีอากร (13 หลัก) </t>
  </si>
  <si>
    <t>ค่าจ้าง</t>
  </si>
  <si>
    <r>
      <rPr>
        <sz val="10"/>
        <rFont val="Leelawadee"/>
        <family val="2"/>
      </rPr>
      <t>ค่าบริการ ค่าขนส่ง ค่าจ้างทำของ ค่าจ้างโฆษณา ค่าเช่า ค่าเบี้ยประกันวินาศภัย ฯลฯ</t>
    </r>
  </si>
  <si>
    <t>29-02-2563</t>
  </si>
  <si>
    <t>ลำ
ดับ
ที่</t>
  </si>
  <si>
    <r>
      <t xml:space="preserve">เลขประจำตัวผู้เสียภาษีอากร </t>
    </r>
    <r>
      <rPr>
        <sz val="8"/>
        <color theme="1"/>
        <rFont val="Cordia New"/>
        <family val="2"/>
      </rPr>
      <t>(ของผู้มีเงินได้)</t>
    </r>
  </si>
  <si>
    <t>ชื่อและที่อยู่ของผู้มีเงินได้</t>
  </si>
  <si>
    <t>และให้ระบุเลขที่ ตรอก/ซอย ถนน ตำบล/แขวง อำเภอ/เขต จังหวัด)</t>
  </si>
  <si>
    <t>(ให้ระบุให้ชัดเจนว่าเป็น บริษัทจำกัด ห้างหุ้นส่วนจำกัด หรือห้างหุ้นส่วนสามัญนิติบุคคล</t>
  </si>
  <si>
    <t>รายละเอียดเกี่ยวกับการจ่ายเงิน</t>
  </si>
  <si>
    <t>ประเภทเงินได้
พึงประเมินที่จ่าย</t>
  </si>
  <si>
    <t>เลขที่ 29 หมู่ที่ 8 ซอย วิรุฬราษฎร์ ถนน เศรษฐกิจ ตำบลท่าไม้</t>
  </si>
  <si>
    <t>อำเภอกระทุ่มแบน  จังหวัดสมุทรสาคร 74110</t>
  </si>
  <si>
    <t>142/4 หมู่ 2 ตำบลโป่ง</t>
  </si>
  <si>
    <t>อำเภอบางละมุง จังหวัดชลบุรี 20150</t>
  </si>
  <si>
    <t>วันที่จ่ายเงิน</t>
  </si>
  <si>
    <t>ชื่อของผู้มีเงินได้</t>
  </si>
  <si>
    <t>ค่าสอบบัญชี</t>
  </si>
  <si>
    <t>58/5 หมู่ 8 ตำบลทับมา</t>
  </si>
  <si>
    <t>อำเภอเมืองระยอง จังหวัดระยอง 21000</t>
  </si>
  <si>
    <r>
      <rPr>
        <b/>
        <sz val="14"/>
        <color indexed="8"/>
        <rFont val="Angsana New"/>
        <family val="1"/>
      </rPr>
      <t>รวม</t>
    </r>
    <r>
      <rPr>
        <sz val="14"/>
        <color indexed="8"/>
        <rFont val="Angsana New"/>
        <family val="1"/>
      </rPr>
      <t>ยอดเงินได้และภาษีที่นำส่ง (นำไปรวมกับ</t>
    </r>
    <r>
      <rPr>
        <b/>
        <sz val="14"/>
        <color indexed="8"/>
        <rFont val="Angsana New"/>
        <family val="1"/>
      </rPr>
      <t xml:space="preserve">ใบแนบ ภ.ง.ด. 53 </t>
    </r>
    <r>
      <rPr>
        <sz val="14"/>
        <color indexed="8"/>
        <rFont val="Angsana New"/>
        <family val="1"/>
      </rPr>
      <t>แผ่นอื่น</t>
    </r>
    <r>
      <rPr>
        <i/>
        <sz val="14"/>
        <color indexed="8"/>
        <rFont val="Angsana New"/>
        <family val="1"/>
      </rPr>
      <t xml:space="preserve"> (ถ้ามี)</t>
    </r>
    <r>
      <rPr>
        <sz val="14"/>
        <color indexed="8"/>
        <rFont val="Angsana New"/>
        <family val="1"/>
      </rPr>
      <t>)</t>
    </r>
  </si>
  <si>
    <t>วัน เดือน ปี ที่จ่าย</t>
  </si>
  <si>
    <t>จำนวนเงินที่จ่ายในครั้งนี้</t>
  </si>
  <si>
    <r>
      <t xml:space="preserve">เลขประจำตัวผู้เสียภาษีอากร </t>
    </r>
    <r>
      <rPr>
        <sz val="11"/>
        <color theme="1"/>
        <rFont val="Cordia New"/>
        <family val="2"/>
      </rPr>
      <t xml:space="preserve"> (ของผู้มีหน้าที่หักภาษี ณ ที่จ่ายที่เป็นผู้ไม่มีเลขประจำตัวประชาชน)</t>
    </r>
  </si>
  <si>
    <t>กรรมการผู้มีอำนาจ</t>
  </si>
  <si>
    <r>
      <rPr>
        <b/>
        <sz val="20"/>
        <color theme="1"/>
        <rFont val="Angsana New"/>
        <family val="1"/>
      </rPr>
      <t>ใบแนบ</t>
    </r>
    <r>
      <rPr>
        <b/>
        <sz val="18"/>
        <color indexed="8"/>
        <rFont val="Angsana New"/>
        <family val="1"/>
      </rPr>
      <t xml:space="preserve"> </t>
    </r>
    <r>
      <rPr>
        <b/>
        <sz val="36"/>
        <color rgb="FF000000"/>
        <rFont val="Angsana New"/>
        <family val="1"/>
      </rPr>
      <t>ภ.ง.ด.53</t>
    </r>
  </si>
  <si>
    <t>แก้ไขให้เป็น เลขประจำตัวผู้เสียภาษี 13 หลัก ของสถานประกอบการ</t>
  </si>
  <si>
    <t>ถ้าเป็นสำนักงานใหญ่ให้ใส่ 0 หรือถ้าเป็นสำนักงานสาขาให้ลำดับสาขาที่ นั้นๆ</t>
  </si>
  <si>
    <t>ชื่อเจ้าของสถานประกอบการ</t>
  </si>
  <si>
    <t>ใส่ชื่อกรรมการผู้มีอำนาจผูกพันบริษัท หรือ ผู้รับมอบอำนาจ</t>
  </si>
  <si>
    <t>แก้ไขให้เป็นชื่อของสถานประกอบการนั้นๆ</t>
  </si>
  <si>
    <t>แก้ไขให้เป็นที่อยู่ของสถานประกอบการนั้นๆ</t>
  </si>
  <si>
    <t>ที่อยู่ (แบ่งเป็น 2 บรรทัด)</t>
  </si>
  <si>
    <t>อัตราภาษี
(%)</t>
  </si>
  <si>
    <t>20/01/2563</t>
  </si>
  <si>
    <t>คำนำหน้า</t>
  </si>
  <si>
    <t>บริษัท</t>
  </si>
  <si>
    <t>รวมชื่อบริษัท</t>
  </si>
  <si>
    <t>บริษัท บัญชีคลับ จำกัด (สำนักงานใหญ่)</t>
  </si>
  <si>
    <t>0105561118900</t>
  </si>
  <si>
    <t>( นายใส่ชื่อ ชอบเสียภาษี )</t>
  </si>
  <si>
    <t xml:space="preserve">90 ซอยพหลโยธิน 7 ถนนพหลโยธิน แขวงพญาไท เขตพญาไท กรุงเทพฯ 10400 </t>
  </si>
  <si>
    <t xml:space="preserve">99/209 ซอยแจ้งวัฒนะ 12 แยก 4-7-4-1 </t>
  </si>
  <si>
    <t>แขวงทุ่งสองห้อง เขตหลักสี่ กรุงเทพมหานคร</t>
  </si>
  <si>
    <t>การยื่นภาษีออนไลน์</t>
  </si>
  <si>
    <t>00000</t>
  </si>
  <si>
    <t>TAX ID
 (ของผู้มีเงินได้)</t>
  </si>
  <si>
    <t>หจก.</t>
  </si>
  <si>
    <t>เคเคเอ็น ออดิท จำกัด</t>
  </si>
  <si>
    <t>คิดไม่ออก จำกัด</t>
  </si>
  <si>
    <t>เอสซี โปรเซส</t>
  </si>
  <si>
    <t>สงกรานต์ไม่หยุด จำกัด</t>
  </si>
  <si>
    <t>0105559016500</t>
  </si>
  <si>
    <t>0103534032879</t>
  </si>
  <si>
    <t>0105563061107</t>
  </si>
  <si>
    <t>0105557132090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</si>
</sst>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87" formatCode="_(* #,##0.00_);_(* \(#,##0.00\);_(* &quot;-&quot;??_);_(@_)"/>
    <numFmt numFmtId="188" formatCode="bbbb"/>
    <numFmt numFmtId="189" formatCode="_-* #,##0_-;\-* #,##0_-;_-* &quot;-&quot;??_-;_-@_-"/>
    <numFmt numFmtId="190" formatCode="[$-1000000]0\ 0000\ 00000\ 00\ 0"/>
    <numFmt numFmtId="191" formatCode="[$-187041E]d\ mmm\ yy;@"/>
    <numFmt numFmtId="192" formatCode="[$-187041E]d\ mmmm\ yyyy;@"/>
    <numFmt numFmtId="193" formatCode="0\ 0000\ 0000\ 0"/>
    <numFmt numFmtId="194" formatCode="0\ 0\ 0\ 0\ 0\ 0\ "/>
    <numFmt numFmtId="195" formatCode="[$-1010000]dd/mm/yyyy;@"/>
    <numFmt numFmtId="196" formatCode="#,##0.00_ ;[Red]\-\ #,##0.00_ ;"/>
    <numFmt numFmtId="197" formatCode="dd\-ดดดด\-bbbb"/>
    <numFmt numFmtId="198" formatCode="#,##0.00\ &quot;F&quot;;\-#,##0.00\ &quot;F&quot;"/>
    <numFmt numFmtId="199" formatCode="dd\-mmm\-yy_)"/>
    <numFmt numFmtId="200" formatCode="0.0%"/>
    <numFmt numFmtId="201" formatCode="0.00_)"/>
    <numFmt numFmtId="202" formatCode="0000000000000"/>
    <numFmt numFmtId="203" formatCode="00000"/>
    <numFmt numFmtId="204" formatCode="0\ 0\ 0\ 0\ 0"/>
    <numFmt numFmtId="205" formatCode="0\ 0000\ 00000\ 00\ 0"/>
    <numFmt numFmtId="206" formatCode="[$-107041E]dd\ /\ mmm\ /\ yyyy;@"/>
    <numFmt numFmtId="207" formatCode="mmm"/>
    <numFmt numFmtId="208" formatCode="[$-107041E]d\ mmm\ yy;@"/>
    <numFmt numFmtId="209" formatCode="[$-107041E]dd\ mmm\ yyyy;@"/>
    <numFmt numFmtId="210" formatCode="_-* #,##0.0_-;\-* #,##0.0_-;_-* &quot;-&quot;??_-;_-@_-"/>
  </numFmts>
  <fonts count="122">
    <font>
      <sz val="14"/>
      <name val="CordiaUPC"/>
      <charset val="222"/>
    </font>
    <font>
      <sz val="11"/>
      <color theme="1"/>
      <name val="Tahoma"/>
      <family val="2"/>
      <scheme val="minor"/>
    </font>
    <font>
      <sz val="14"/>
      <name val="CordiaUPC"/>
      <family val="2"/>
    </font>
    <font>
      <sz val="16"/>
      <name val="Browallia New"/>
      <family val="2"/>
    </font>
    <font>
      <sz val="16"/>
      <color indexed="12"/>
      <name val="Browallia New"/>
      <family val="2"/>
    </font>
    <font>
      <b/>
      <sz val="16"/>
      <color indexed="18"/>
      <name val="Browallia New"/>
      <family val="2"/>
    </font>
    <font>
      <sz val="16"/>
      <color indexed="10"/>
      <name val="Browallia New"/>
      <family val="2"/>
    </font>
    <font>
      <b/>
      <sz val="16"/>
      <color indexed="10"/>
      <name val="Browallia New"/>
      <family val="2"/>
    </font>
    <font>
      <sz val="12"/>
      <color indexed="10"/>
      <name val="MS Sans Serif"/>
      <family val="2"/>
      <charset val="222"/>
    </font>
    <font>
      <sz val="14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2"/>
      <name val="Angsana New"/>
      <family val="1"/>
    </font>
    <font>
      <b/>
      <sz val="12"/>
      <color indexed="18"/>
      <name val="Angsana New"/>
      <family val="1"/>
    </font>
    <font>
      <b/>
      <sz val="12"/>
      <color indexed="10"/>
      <name val="Angsana New"/>
      <family val="1"/>
    </font>
    <font>
      <b/>
      <sz val="12"/>
      <name val="Angsana New"/>
      <family val="1"/>
    </font>
    <font>
      <b/>
      <sz val="12"/>
      <color indexed="12"/>
      <name val="Angsana New"/>
      <family val="1"/>
    </font>
    <font>
      <b/>
      <sz val="12"/>
      <color indexed="9"/>
      <name val="Angsana New"/>
      <family val="1"/>
    </font>
    <font>
      <b/>
      <sz val="12"/>
      <color indexed="17"/>
      <name val="Angsana New"/>
      <family val="1"/>
    </font>
    <font>
      <sz val="12"/>
      <color indexed="12"/>
      <name val="Angsana New"/>
      <family val="1"/>
    </font>
    <font>
      <sz val="12"/>
      <color indexed="18"/>
      <name val="Angsana New"/>
      <family val="1"/>
    </font>
    <font>
      <sz val="12"/>
      <color indexed="58"/>
      <name val="Angsana New"/>
      <family val="1"/>
    </font>
    <font>
      <b/>
      <sz val="12"/>
      <color indexed="58"/>
      <name val="Angsana New"/>
      <family val="1"/>
    </font>
    <font>
      <sz val="12"/>
      <color indexed="8"/>
      <name val="Angsana New"/>
      <family val="1"/>
    </font>
    <font>
      <b/>
      <sz val="12"/>
      <color indexed="14"/>
      <name val="Angsana New"/>
      <family val="1"/>
    </font>
    <font>
      <sz val="12"/>
      <color indexed="10"/>
      <name val="Angsana New"/>
      <family val="1"/>
    </font>
    <font>
      <sz val="12"/>
      <color indexed="14"/>
      <name val="Angsana New"/>
      <family val="1"/>
    </font>
    <font>
      <sz val="12"/>
      <name val="Wingdings 2"/>
      <family val="1"/>
      <charset val="2"/>
    </font>
    <font>
      <sz val="12"/>
      <color indexed="12"/>
      <name val="Wingdings 3"/>
      <family val="1"/>
      <charset val="2"/>
    </font>
    <font>
      <sz val="12"/>
      <color indexed="10"/>
      <name val="Wingdings 3"/>
      <family val="1"/>
      <charset val="2"/>
    </font>
    <font>
      <b/>
      <sz val="22"/>
      <name val="Angsana New"/>
      <family val="1"/>
    </font>
    <font>
      <sz val="14"/>
      <name val="CordiaUPC"/>
      <family val="2"/>
      <charset val="222"/>
    </font>
    <font>
      <sz val="14"/>
      <color indexed="12"/>
      <name val="Browallia New"/>
      <family val="2"/>
    </font>
    <font>
      <sz val="14"/>
      <name val="Browallia New"/>
      <family val="2"/>
    </font>
    <font>
      <b/>
      <u/>
      <sz val="16"/>
      <name val="Angsana New"/>
      <family val="1"/>
    </font>
    <font>
      <b/>
      <sz val="18"/>
      <color indexed="8"/>
      <name val="Angsana New"/>
      <family val="1"/>
    </font>
    <font>
      <sz val="13"/>
      <color indexed="8"/>
      <name val="Angsana New"/>
      <family val="1"/>
    </font>
    <font>
      <sz val="10"/>
      <name val="Arial"/>
      <family val="2"/>
    </font>
    <font>
      <b/>
      <sz val="16"/>
      <color indexed="9"/>
      <name val="Angsana New"/>
      <family val="1"/>
    </font>
    <font>
      <sz val="8"/>
      <name val="Arial"/>
      <family val="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Wingdings 2"/>
      <family val="1"/>
      <charset val="2"/>
    </font>
    <font>
      <sz val="10"/>
      <color indexed="8"/>
      <name val="Leelawadee"/>
      <family val="2"/>
    </font>
    <font>
      <sz val="10"/>
      <color theme="1"/>
      <name val="Leelawadee"/>
      <family val="2"/>
    </font>
    <font>
      <sz val="22"/>
      <color theme="0"/>
      <name val="Angsana New"/>
      <family val="1"/>
    </font>
    <font>
      <b/>
      <sz val="22"/>
      <color theme="0"/>
      <name val="Angsana New"/>
      <family val="1"/>
    </font>
    <font>
      <b/>
      <sz val="18"/>
      <color theme="0"/>
      <name val="Angsana New"/>
      <family val="1"/>
    </font>
    <font>
      <b/>
      <sz val="11"/>
      <color theme="0"/>
      <name val="Tahoma"/>
      <family val="2"/>
      <charset val="222"/>
      <scheme val="minor"/>
    </font>
    <font>
      <sz val="12"/>
      <color theme="1"/>
      <name val="Angsana New"/>
      <family val="1"/>
    </font>
    <font>
      <b/>
      <sz val="12"/>
      <color theme="0"/>
      <name val="Angsana New"/>
      <family val="1"/>
    </font>
    <font>
      <sz val="13"/>
      <color theme="1"/>
      <name val="Angsana New"/>
      <family val="1"/>
    </font>
    <font>
      <b/>
      <sz val="13"/>
      <color theme="0"/>
      <name val="Angsana New"/>
      <family val="1"/>
    </font>
    <font>
      <sz val="14"/>
      <color theme="1"/>
      <name val="Angsana New"/>
      <family val="1"/>
    </font>
    <font>
      <b/>
      <sz val="14"/>
      <color theme="0"/>
      <name val="Angsana New"/>
      <family val="1"/>
    </font>
    <font>
      <b/>
      <sz val="18"/>
      <color rgb="FFFF0000"/>
      <name val="Angsana New"/>
      <family val="1"/>
    </font>
    <font>
      <sz val="16"/>
      <color theme="1"/>
      <name val="Angsana New"/>
      <family val="1"/>
    </font>
    <font>
      <i/>
      <sz val="13"/>
      <color theme="1"/>
      <name val="Angsana New"/>
      <family val="1"/>
    </font>
    <font>
      <i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3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i/>
      <sz val="12"/>
      <color theme="1"/>
      <name val="Angsana New"/>
      <family val="1"/>
    </font>
    <font>
      <sz val="11"/>
      <color theme="1"/>
      <name val="Arial Unicode MS"/>
      <family val="2"/>
    </font>
    <font>
      <b/>
      <sz val="16"/>
      <color theme="0"/>
      <name val="Angsana New"/>
      <family val="1"/>
    </font>
    <font>
      <b/>
      <u/>
      <sz val="12"/>
      <color theme="1"/>
      <name val="Angsana New"/>
      <family val="1"/>
    </font>
    <font>
      <sz val="11"/>
      <color theme="1"/>
      <name val="Angsana New"/>
      <family val="1"/>
    </font>
    <font>
      <b/>
      <i/>
      <sz val="14"/>
      <color theme="0"/>
      <name val="Angsana New"/>
      <family val="1"/>
    </font>
    <font>
      <b/>
      <sz val="12"/>
      <color theme="1"/>
      <name val="Angsana New"/>
      <family val="1"/>
    </font>
    <font>
      <sz val="10"/>
      <color theme="0"/>
      <name val="Leelawadee"/>
      <family val="2"/>
    </font>
    <font>
      <b/>
      <sz val="10"/>
      <color indexed="9"/>
      <name val="Leelawadee"/>
      <family val="2"/>
    </font>
    <font>
      <sz val="10"/>
      <color indexed="9"/>
      <name val="Leelawadee"/>
      <family val="2"/>
    </font>
    <font>
      <b/>
      <sz val="10"/>
      <color theme="0"/>
      <name val="Leelawadee"/>
      <family val="2"/>
    </font>
    <font>
      <b/>
      <sz val="14"/>
      <color indexed="8"/>
      <name val="Leelawadee"/>
      <family val="2"/>
    </font>
    <font>
      <sz val="11"/>
      <color indexed="8"/>
      <name val="Leelawadee"/>
      <family val="2"/>
    </font>
    <font>
      <sz val="12"/>
      <color indexed="30"/>
      <name val="Tw Cen MT"/>
      <family val="2"/>
    </font>
    <font>
      <b/>
      <sz val="11"/>
      <color indexed="30"/>
      <name val="Tw Cen MT"/>
      <family val="2"/>
    </font>
    <font>
      <sz val="12"/>
      <color indexed="8"/>
      <name val="Tw Cen MT"/>
      <family val="2"/>
    </font>
    <font>
      <b/>
      <sz val="12"/>
      <color indexed="8"/>
      <name val="Tw Cen MT"/>
      <family val="2"/>
    </font>
    <font>
      <b/>
      <sz val="11"/>
      <color indexed="8"/>
      <name val="Leelawadee"/>
      <family val="2"/>
    </font>
    <font>
      <sz val="11"/>
      <name val="Segoe UI Symbol"/>
      <family val="2"/>
    </font>
    <font>
      <sz val="10"/>
      <name val="Leelawadee"/>
      <family val="2"/>
    </font>
    <font>
      <b/>
      <sz val="10"/>
      <color indexed="8"/>
      <name val="Leelawadee"/>
      <family val="2"/>
    </font>
    <font>
      <sz val="16"/>
      <name val="CordiaUPC"/>
      <family val="2"/>
    </font>
    <font>
      <sz val="8"/>
      <color indexed="8"/>
      <name val="Leelawadee"/>
      <family val="2"/>
    </font>
    <font>
      <b/>
      <sz val="14"/>
      <color indexed="8"/>
      <name val="Wingdings 2"/>
      <family val="1"/>
      <charset val="2"/>
    </font>
    <font>
      <b/>
      <sz val="16"/>
      <color indexed="8"/>
      <name val="Wingdings 2"/>
      <family val="1"/>
      <charset val="2"/>
    </font>
    <font>
      <i/>
      <sz val="10"/>
      <color indexed="8"/>
      <name val="BrowalliaUPC"/>
      <family val="2"/>
    </font>
    <font>
      <sz val="12"/>
      <color indexed="8"/>
      <name val="Leelawadee"/>
      <family val="2"/>
    </font>
    <font>
      <b/>
      <sz val="8"/>
      <color indexed="8"/>
      <name val="Leelawadee"/>
      <family val="2"/>
    </font>
    <font>
      <sz val="14"/>
      <name val="AngsanaUPC"/>
      <family val="1"/>
    </font>
    <font>
      <sz val="7"/>
      <name val="Small Fonts"/>
      <family val="2"/>
    </font>
    <font>
      <b/>
      <i/>
      <sz val="16"/>
      <name val="Helv"/>
    </font>
    <font>
      <sz val="15"/>
      <name val="Angsana New"/>
      <family val="1"/>
    </font>
    <font>
      <b/>
      <i/>
      <sz val="10"/>
      <name val="Leelawadee"/>
      <family val="2"/>
    </font>
    <font>
      <b/>
      <sz val="14"/>
      <color theme="0"/>
      <name val="Wingdings 2"/>
      <family val="1"/>
      <charset val="2"/>
    </font>
    <font>
      <b/>
      <sz val="10"/>
      <color theme="1"/>
      <name val="Leelawadee"/>
      <family val="2"/>
    </font>
    <font>
      <b/>
      <sz val="10"/>
      <name val="Leelawadee"/>
      <family val="2"/>
    </font>
    <font>
      <sz val="8"/>
      <color theme="1"/>
      <name val="Cordia New"/>
      <family val="2"/>
    </font>
    <font>
      <b/>
      <sz val="13"/>
      <color theme="1"/>
      <name val="Cordia New"/>
      <family val="2"/>
    </font>
    <font>
      <b/>
      <sz val="12"/>
      <color theme="1"/>
      <name val="Cordia New"/>
      <family val="2"/>
    </font>
    <font>
      <sz val="11"/>
      <color theme="1"/>
      <name val="Cordia New"/>
      <family val="2"/>
    </font>
    <font>
      <sz val="11"/>
      <name val="Arial"/>
      <family val="2"/>
    </font>
    <font>
      <sz val="18"/>
      <color theme="1"/>
      <name val="Cordia New"/>
      <family val="2"/>
    </font>
    <font>
      <sz val="16"/>
      <color theme="1"/>
      <name val="Cordia New"/>
      <family val="2"/>
    </font>
    <font>
      <sz val="10"/>
      <color theme="1"/>
      <name val="Cordia New"/>
      <family val="2"/>
    </font>
    <font>
      <b/>
      <sz val="14"/>
      <name val="Angsana New"/>
      <family val="1"/>
    </font>
    <font>
      <b/>
      <sz val="18"/>
      <name val="Angsana New"/>
      <family val="1"/>
    </font>
    <font>
      <sz val="8"/>
      <name val="CordiaUPC"/>
      <family val="2"/>
    </font>
    <font>
      <b/>
      <sz val="15"/>
      <color theme="1"/>
      <name val="Cordia New"/>
      <family val="2"/>
    </font>
    <font>
      <b/>
      <sz val="16"/>
      <color theme="1"/>
      <name val="Cordia New"/>
      <family val="2"/>
    </font>
    <font>
      <sz val="15"/>
      <color theme="1"/>
      <name val="Cordia New"/>
      <family val="2"/>
    </font>
    <font>
      <sz val="12"/>
      <color theme="1"/>
      <name val="Cordia New"/>
      <family val="2"/>
    </font>
    <font>
      <i/>
      <sz val="15"/>
      <color theme="1"/>
      <name val="Cordia New"/>
      <family val="2"/>
    </font>
    <font>
      <b/>
      <i/>
      <sz val="15"/>
      <color theme="1"/>
      <name val="Cordia New"/>
      <family val="2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i/>
      <sz val="14"/>
      <color indexed="8"/>
      <name val="Angsana New"/>
      <family val="1"/>
    </font>
    <font>
      <b/>
      <sz val="20"/>
      <color theme="1"/>
      <name val="Angsana New"/>
      <family val="1"/>
    </font>
    <font>
      <b/>
      <sz val="36"/>
      <color rgb="FF000000"/>
      <name val="Angsana New"/>
      <family val="1"/>
    </font>
    <font>
      <b/>
      <sz val="13"/>
      <name val="Angsana New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  <border>
      <left/>
      <right/>
      <top/>
      <bottom style="dashed">
        <color indexed="10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37" fillId="0" borderId="0"/>
    <xf numFmtId="0" fontId="44" fillId="0" borderId="0"/>
    <xf numFmtId="9" fontId="2" fillId="0" borderId="0" applyFont="0" applyFill="0" applyBorder="0" applyAlignment="0" applyProtection="0"/>
    <xf numFmtId="0" fontId="44" fillId="0" borderId="0"/>
    <xf numFmtId="198" fontId="91" fillId="0" borderId="0"/>
    <xf numFmtId="199" fontId="91" fillId="0" borderId="0"/>
    <xf numFmtId="200" fontId="91" fillId="0" borderId="0"/>
    <xf numFmtId="38" fontId="39" fillId="10" borderId="0" applyNumberFormat="0" applyBorder="0" applyAlignment="0" applyProtection="0"/>
    <xf numFmtId="10" fontId="39" fillId="12" borderId="12" applyNumberFormat="0" applyBorder="0" applyAlignment="0" applyProtection="0"/>
    <xf numFmtId="37" fontId="92" fillId="0" borderId="0"/>
    <xf numFmtId="201" fontId="93" fillId="0" borderId="0"/>
    <xf numFmtId="10" fontId="37" fillId="0" borderId="0" applyFont="0" applyFill="0" applyBorder="0" applyAlignment="0" applyProtection="0"/>
    <xf numFmtId="1" fontId="37" fillId="0" borderId="7" applyNumberFormat="0" applyFill="0" applyAlignment="0" applyProtection="0">
      <alignment horizontal="center" vertical="center"/>
    </xf>
    <xf numFmtId="0" fontId="103" fillId="0" borderId="0"/>
    <xf numFmtId="187" fontId="1" fillId="0" borderId="0" applyFont="0" applyFill="0" applyBorder="0" applyAlignment="0" applyProtection="0"/>
    <xf numFmtId="43" fontId="103" fillId="0" borderId="0" applyFont="0" applyFill="0" applyBorder="0" applyAlignment="0" applyProtection="0"/>
  </cellStyleXfs>
  <cellXfs count="71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/>
    <xf numFmtId="0" fontId="3" fillId="0" borderId="0" xfId="0" applyFont="1" applyProtection="1"/>
    <xf numFmtId="0" fontId="6" fillId="0" borderId="0" xfId="0" applyFont="1" applyProtection="1"/>
    <xf numFmtId="0" fontId="4" fillId="0" borderId="1" xfId="0" applyFont="1" applyBorder="1" applyAlignment="1" applyProtection="1">
      <alignment wrapText="1"/>
    </xf>
    <xf numFmtId="0" fontId="4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Protection="1"/>
    <xf numFmtId="3" fontId="4" fillId="0" borderId="6" xfId="0" applyNumberFormat="1" applyFont="1" applyBorder="1" applyProtection="1"/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Protection="1"/>
    <xf numFmtId="3" fontId="4" fillId="0" borderId="8" xfId="0" applyNumberFormat="1" applyFont="1" applyBorder="1" applyProtection="1"/>
    <xf numFmtId="0" fontId="4" fillId="0" borderId="9" xfId="0" applyFont="1" applyBorder="1" applyProtection="1"/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Protection="1"/>
    <xf numFmtId="43" fontId="3" fillId="0" borderId="0" xfId="1" applyFont="1" applyProtection="1">
      <protection locked="0"/>
    </xf>
    <xf numFmtId="0" fontId="7" fillId="0" borderId="0" xfId="0" applyFont="1" applyProtection="1"/>
    <xf numFmtId="0" fontId="8" fillId="0" borderId="0" xfId="0" applyFont="1"/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right"/>
    </xf>
    <xf numFmtId="43" fontId="9" fillId="2" borderId="12" xfId="1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2" fillId="2" borderId="13" xfId="0" applyFont="1" applyFill="1" applyBorder="1" applyProtection="1">
      <protection hidden="1"/>
    </xf>
    <xf numFmtId="0" fontId="14" fillId="2" borderId="0" xfId="0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0" fontId="12" fillId="2" borderId="14" xfId="0" applyFont="1" applyFill="1" applyBorder="1" applyProtection="1">
      <protection hidden="1"/>
    </xf>
    <xf numFmtId="0" fontId="15" fillId="2" borderId="0" xfId="0" applyFont="1" applyFill="1" applyBorder="1" applyProtection="1">
      <protection hidden="1"/>
    </xf>
    <xf numFmtId="0" fontId="14" fillId="0" borderId="13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16" fillId="0" borderId="0" xfId="0" applyFont="1" applyBorder="1" applyAlignment="1" applyProtection="1">
      <alignment horizontal="right"/>
      <protection hidden="1"/>
    </xf>
    <xf numFmtId="0" fontId="17" fillId="3" borderId="0" xfId="0" applyFont="1" applyFill="1" applyBorder="1" applyAlignment="1" applyProtection="1">
      <alignment horizontal="center"/>
      <protection locked="0"/>
    </xf>
    <xf numFmtId="0" fontId="16" fillId="0" borderId="0" xfId="0" applyFont="1" applyBorder="1" applyProtection="1">
      <protection hidden="1"/>
    </xf>
    <xf numFmtId="0" fontId="12" fillId="2" borderId="0" xfId="0" applyFont="1" applyFill="1" applyBorder="1" applyProtection="1">
      <protection locked="0"/>
    </xf>
    <xf numFmtId="0" fontId="12" fillId="2" borderId="14" xfId="0" applyFont="1" applyFill="1" applyBorder="1" applyProtection="1">
      <protection locked="0"/>
    </xf>
    <xf numFmtId="0" fontId="14" fillId="2" borderId="13" xfId="0" applyFont="1" applyFill="1" applyBorder="1" applyProtection="1">
      <protection hidden="1"/>
    </xf>
    <xf numFmtId="0" fontId="13" fillId="2" borderId="13" xfId="0" applyFont="1" applyFill="1" applyBorder="1" applyProtection="1">
      <protection hidden="1"/>
    </xf>
    <xf numFmtId="0" fontId="12" fillId="4" borderId="15" xfId="0" applyFont="1" applyFill="1" applyBorder="1" applyProtection="1">
      <protection hidden="1"/>
    </xf>
    <xf numFmtId="0" fontId="15" fillId="4" borderId="15" xfId="0" applyFont="1" applyFill="1" applyBorder="1" applyProtection="1">
      <protection hidden="1"/>
    </xf>
    <xf numFmtId="0" fontId="12" fillId="4" borderId="5" xfId="0" applyFont="1" applyFill="1" applyBorder="1" applyProtection="1">
      <protection hidden="1"/>
    </xf>
    <xf numFmtId="0" fontId="12" fillId="4" borderId="16" xfId="0" applyFont="1" applyFill="1" applyBorder="1" applyProtection="1">
      <protection hidden="1"/>
    </xf>
    <xf numFmtId="0" fontId="15" fillId="4" borderId="16" xfId="0" applyFont="1" applyFill="1" applyBorder="1" applyProtection="1">
      <protection hidden="1"/>
    </xf>
    <xf numFmtId="0" fontId="12" fillId="4" borderId="17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9" fillId="2" borderId="18" xfId="0" applyFont="1" applyFill="1" applyBorder="1" applyProtection="1">
      <protection hidden="1"/>
    </xf>
    <xf numFmtId="0" fontId="19" fillId="2" borderId="19" xfId="0" applyFont="1" applyFill="1" applyBorder="1" applyProtection="1">
      <protection hidden="1"/>
    </xf>
    <xf numFmtId="43" fontId="16" fillId="5" borderId="20" xfId="1" applyFont="1" applyFill="1" applyBorder="1" applyProtection="1">
      <protection locked="0"/>
    </xf>
    <xf numFmtId="0" fontId="20" fillId="2" borderId="21" xfId="0" applyFont="1" applyFill="1" applyBorder="1" applyProtection="1">
      <protection hidden="1"/>
    </xf>
    <xf numFmtId="0" fontId="12" fillId="2" borderId="21" xfId="0" applyFont="1" applyFill="1" applyBorder="1" applyProtection="1">
      <protection hidden="1"/>
    </xf>
    <xf numFmtId="0" fontId="21" fillId="2" borderId="22" xfId="0" applyFont="1" applyFill="1" applyBorder="1" applyProtection="1">
      <protection hidden="1"/>
    </xf>
    <xf numFmtId="0" fontId="21" fillId="2" borderId="23" xfId="0" applyFont="1" applyFill="1" applyBorder="1" applyProtection="1">
      <protection hidden="1"/>
    </xf>
    <xf numFmtId="0" fontId="19" fillId="2" borderId="23" xfId="0" applyFont="1" applyFill="1" applyBorder="1" applyProtection="1">
      <protection hidden="1"/>
    </xf>
    <xf numFmtId="43" fontId="16" fillId="6" borderId="24" xfId="1" applyFont="1" applyFill="1" applyBorder="1" applyProtection="1">
      <protection hidden="1"/>
    </xf>
    <xf numFmtId="0" fontId="20" fillId="2" borderId="23" xfId="0" applyFont="1" applyFill="1" applyBorder="1" applyProtection="1">
      <protection hidden="1"/>
    </xf>
    <xf numFmtId="0" fontId="12" fillId="2" borderId="23" xfId="0" applyFont="1" applyFill="1" applyBorder="1" applyProtection="1">
      <protection hidden="1"/>
    </xf>
    <xf numFmtId="43" fontId="12" fillId="7" borderId="25" xfId="1" applyFont="1" applyFill="1" applyBorder="1" applyProtection="1">
      <protection hidden="1"/>
    </xf>
    <xf numFmtId="0" fontId="16" fillId="2" borderId="22" xfId="0" applyFont="1" applyFill="1" applyBorder="1" applyProtection="1">
      <protection hidden="1"/>
    </xf>
    <xf numFmtId="0" fontId="16" fillId="2" borderId="23" xfId="0" applyFont="1" applyFill="1" applyBorder="1" applyProtection="1">
      <protection hidden="1"/>
    </xf>
    <xf numFmtId="0" fontId="19" fillId="2" borderId="26" xfId="0" applyFont="1" applyFill="1" applyBorder="1" applyProtection="1">
      <protection hidden="1"/>
    </xf>
    <xf numFmtId="43" fontId="16" fillId="6" borderId="27" xfId="1" applyFont="1" applyFill="1" applyBorder="1" applyProtection="1">
      <protection hidden="1"/>
    </xf>
    <xf numFmtId="43" fontId="12" fillId="6" borderId="27" xfId="1" applyFont="1" applyFill="1" applyBorder="1" applyProtection="1">
      <protection hidden="1"/>
    </xf>
    <xf numFmtId="43" fontId="12" fillId="5" borderId="25" xfId="1" applyFont="1" applyFill="1" applyBorder="1" applyProtection="1">
      <protection locked="0"/>
    </xf>
    <xf numFmtId="0" fontId="12" fillId="2" borderId="23" xfId="0" applyNumberFormat="1" applyFont="1" applyFill="1" applyBorder="1" applyProtection="1">
      <protection hidden="1"/>
    </xf>
    <xf numFmtId="43" fontId="14" fillId="6" borderId="27" xfId="1" applyFont="1" applyFill="1" applyBorder="1" applyProtection="1">
      <protection hidden="1"/>
    </xf>
    <xf numFmtId="0" fontId="12" fillId="2" borderId="22" xfId="0" applyFont="1" applyFill="1" applyBorder="1" applyProtection="1">
      <protection hidden="1"/>
    </xf>
    <xf numFmtId="0" fontId="23" fillId="2" borderId="23" xfId="0" applyFont="1" applyFill="1" applyBorder="1" applyProtection="1">
      <protection hidden="1"/>
    </xf>
    <xf numFmtId="43" fontId="12" fillId="3" borderId="0" xfId="1" applyFont="1" applyFill="1" applyProtection="1">
      <protection hidden="1"/>
    </xf>
    <xf numFmtId="0" fontId="15" fillId="2" borderId="22" xfId="0" applyFont="1" applyFill="1" applyBorder="1" applyProtection="1">
      <protection hidden="1"/>
    </xf>
    <xf numFmtId="43" fontId="12" fillId="6" borderId="0" xfId="1" applyFont="1" applyFill="1" applyProtection="1">
      <protection hidden="1"/>
    </xf>
    <xf numFmtId="43" fontId="15" fillId="6" borderId="27" xfId="1" applyFont="1" applyFill="1" applyBorder="1" applyProtection="1">
      <protection hidden="1"/>
    </xf>
    <xf numFmtId="0" fontId="12" fillId="2" borderId="26" xfId="0" applyFont="1" applyFill="1" applyBorder="1" applyProtection="1">
      <protection hidden="1"/>
    </xf>
    <xf numFmtId="43" fontId="16" fillId="8" borderId="27" xfId="1" applyFont="1" applyFill="1" applyBorder="1" applyProtection="1">
      <protection hidden="1"/>
    </xf>
    <xf numFmtId="0" fontId="22" fillId="2" borderId="22" xfId="0" applyFont="1" applyFill="1" applyBorder="1" applyProtection="1">
      <protection hidden="1"/>
    </xf>
    <xf numFmtId="0" fontId="14" fillId="2" borderId="23" xfId="0" applyFont="1" applyFill="1" applyBorder="1" applyAlignment="1" applyProtection="1">
      <alignment horizontal="right"/>
      <protection hidden="1"/>
    </xf>
    <xf numFmtId="0" fontId="14" fillId="2" borderId="23" xfId="0" applyFont="1" applyFill="1" applyBorder="1" applyProtection="1">
      <protection hidden="1"/>
    </xf>
    <xf numFmtId="0" fontId="24" fillId="2" borderId="23" xfId="0" applyFont="1" applyFill="1" applyBorder="1" applyAlignment="1" applyProtection="1">
      <alignment horizontal="right"/>
      <protection hidden="1"/>
    </xf>
    <xf numFmtId="0" fontId="24" fillId="2" borderId="23" xfId="0" applyFont="1" applyFill="1" applyBorder="1" applyAlignment="1" applyProtection="1">
      <alignment horizontal="left"/>
      <protection hidden="1"/>
    </xf>
    <xf numFmtId="0" fontId="24" fillId="2" borderId="23" xfId="0" applyFont="1" applyFill="1" applyBorder="1" applyProtection="1">
      <protection hidden="1"/>
    </xf>
    <xf numFmtId="0" fontId="15" fillId="7" borderId="22" xfId="0" applyFont="1" applyFill="1" applyBorder="1" applyProtection="1">
      <protection hidden="1"/>
    </xf>
    <xf numFmtId="0" fontId="14" fillId="7" borderId="23" xfId="0" applyFont="1" applyFill="1" applyBorder="1" applyAlignment="1" applyProtection="1">
      <alignment horizontal="right"/>
      <protection hidden="1"/>
    </xf>
    <xf numFmtId="0" fontId="25" fillId="7" borderId="23" xfId="0" applyFont="1" applyFill="1" applyBorder="1" applyProtection="1">
      <protection hidden="1"/>
    </xf>
    <xf numFmtId="0" fontId="14" fillId="7" borderId="23" xfId="0" applyFont="1" applyFill="1" applyBorder="1" applyProtection="1">
      <protection hidden="1"/>
    </xf>
    <xf numFmtId="0" fontId="24" fillId="7" borderId="23" xfId="0" applyFont="1" applyFill="1" applyBorder="1" applyAlignment="1" applyProtection="1">
      <alignment horizontal="right"/>
      <protection hidden="1"/>
    </xf>
    <xf numFmtId="0" fontId="26" fillId="7" borderId="23" xfId="0" applyFont="1" applyFill="1" applyBorder="1" applyProtection="1">
      <protection hidden="1"/>
    </xf>
    <xf numFmtId="0" fontId="24" fillId="7" borderId="23" xfId="0" applyFont="1" applyFill="1" applyBorder="1" applyAlignment="1" applyProtection="1">
      <alignment horizontal="left"/>
      <protection hidden="1"/>
    </xf>
    <xf numFmtId="0" fontId="24" fillId="7" borderId="23" xfId="0" applyFont="1" applyFill="1" applyBorder="1" applyProtection="1">
      <protection hidden="1"/>
    </xf>
    <xf numFmtId="0" fontId="12" fillId="7" borderId="23" xfId="0" applyFont="1" applyFill="1" applyBorder="1" applyProtection="1">
      <protection hidden="1"/>
    </xf>
    <xf numFmtId="0" fontId="25" fillId="7" borderId="26" xfId="0" applyFont="1" applyFill="1" applyBorder="1" applyProtection="1">
      <protection hidden="1"/>
    </xf>
    <xf numFmtId="43" fontId="14" fillId="7" borderId="27" xfId="1" applyFont="1" applyFill="1" applyBorder="1" applyProtection="1">
      <protection hidden="1"/>
    </xf>
    <xf numFmtId="0" fontId="15" fillId="7" borderId="22" xfId="0" applyFont="1" applyFill="1" applyBorder="1" applyAlignment="1" applyProtection="1">
      <alignment horizontal="left"/>
      <protection hidden="1"/>
    </xf>
    <xf numFmtId="0" fontId="15" fillId="2" borderId="22" xfId="0" applyFont="1" applyFill="1" applyBorder="1" applyAlignment="1" applyProtection="1">
      <alignment horizontal="left"/>
      <protection hidden="1"/>
    </xf>
    <xf numFmtId="0" fontId="25" fillId="2" borderId="26" xfId="0" applyFont="1" applyFill="1" applyBorder="1" applyProtection="1">
      <protection hidden="1"/>
    </xf>
    <xf numFmtId="0" fontId="20" fillId="2" borderId="28" xfId="0" applyFont="1" applyFill="1" applyBorder="1" applyProtection="1">
      <protection hidden="1"/>
    </xf>
    <xf numFmtId="0" fontId="12" fillId="2" borderId="28" xfId="0" applyFont="1" applyFill="1" applyBorder="1" applyProtection="1">
      <protection hidden="1"/>
    </xf>
    <xf numFmtId="0" fontId="12" fillId="2" borderId="29" xfId="0" applyFont="1" applyFill="1" applyBorder="1" applyProtection="1">
      <protection hidden="1"/>
    </xf>
    <xf numFmtId="0" fontId="20" fillId="2" borderId="30" xfId="0" applyFont="1" applyFill="1" applyBorder="1" applyProtection="1">
      <protection hidden="1"/>
    </xf>
    <xf numFmtId="0" fontId="12" fillId="2" borderId="30" xfId="0" applyFont="1" applyFill="1" applyBorder="1" applyProtection="1">
      <protection hidden="1"/>
    </xf>
    <xf numFmtId="43" fontId="12" fillId="5" borderId="31" xfId="1" applyFont="1" applyFill="1" applyBorder="1" applyProtection="1">
      <protection locked="0"/>
    </xf>
    <xf numFmtId="0" fontId="15" fillId="2" borderId="32" xfId="0" applyFont="1" applyFill="1" applyBorder="1" applyAlignment="1" applyProtection="1">
      <alignment horizontal="left"/>
      <protection hidden="1"/>
    </xf>
    <xf numFmtId="0" fontId="14" fillId="2" borderId="30" xfId="0" applyFont="1" applyFill="1" applyBorder="1" applyAlignment="1" applyProtection="1">
      <alignment horizontal="right"/>
      <protection hidden="1"/>
    </xf>
    <xf numFmtId="0" fontId="14" fillId="2" borderId="30" xfId="0" applyFont="1" applyFill="1" applyBorder="1" applyProtection="1">
      <protection hidden="1"/>
    </xf>
    <xf numFmtId="0" fontId="24" fillId="2" borderId="30" xfId="0" applyFont="1" applyFill="1" applyBorder="1" applyAlignment="1" applyProtection="1">
      <alignment horizontal="right"/>
      <protection hidden="1"/>
    </xf>
    <xf numFmtId="0" fontId="24" fillId="2" borderId="30" xfId="0" applyFont="1" applyFill="1" applyBorder="1" applyAlignment="1" applyProtection="1">
      <alignment horizontal="left"/>
      <protection hidden="1"/>
    </xf>
    <xf numFmtId="0" fontId="24" fillId="2" borderId="30" xfId="0" applyFont="1" applyFill="1" applyBorder="1" applyProtection="1">
      <protection hidden="1"/>
    </xf>
    <xf numFmtId="0" fontId="25" fillId="2" borderId="33" xfId="0" applyFont="1" applyFill="1" applyBorder="1" applyProtection="1">
      <protection hidden="1"/>
    </xf>
    <xf numFmtId="43" fontId="24" fillId="6" borderId="34" xfId="1" applyFont="1" applyFill="1" applyBorder="1" applyProtection="1">
      <protection hidden="1"/>
    </xf>
    <xf numFmtId="0" fontId="15" fillId="0" borderId="35" xfId="0" applyFont="1" applyBorder="1" applyProtection="1">
      <protection hidden="1"/>
    </xf>
    <xf numFmtId="0" fontId="12" fillId="0" borderId="35" xfId="0" applyFont="1" applyBorder="1" applyProtection="1">
      <protection hidden="1"/>
    </xf>
    <xf numFmtId="43" fontId="12" fillId="7" borderId="34" xfId="1" applyFont="1" applyFill="1" applyBorder="1" applyProtection="1">
      <protection hidden="1"/>
    </xf>
    <xf numFmtId="0" fontId="12" fillId="9" borderId="0" xfId="0" applyFont="1" applyFill="1" applyProtection="1">
      <protection locked="0"/>
    </xf>
    <xf numFmtId="0" fontId="12" fillId="7" borderId="15" xfId="0" applyFont="1" applyFill="1" applyBorder="1" applyProtection="1">
      <protection hidden="1"/>
    </xf>
    <xf numFmtId="0" fontId="15" fillId="7" borderId="15" xfId="0" applyFont="1" applyFill="1" applyBorder="1" applyProtection="1">
      <protection hidden="1"/>
    </xf>
    <xf numFmtId="0" fontId="12" fillId="7" borderId="5" xfId="0" applyFont="1" applyFill="1" applyBorder="1" applyProtection="1">
      <protection hidden="1"/>
    </xf>
    <xf numFmtId="0" fontId="15" fillId="2" borderId="36" xfId="0" applyFont="1" applyFill="1" applyBorder="1" applyProtection="1">
      <protection hidden="1"/>
    </xf>
    <xf numFmtId="0" fontId="23" fillId="2" borderId="21" xfId="0" applyFont="1" applyFill="1" applyBorder="1" applyProtection="1">
      <protection hidden="1"/>
    </xf>
    <xf numFmtId="0" fontId="19" fillId="2" borderId="21" xfId="0" applyFont="1" applyFill="1" applyBorder="1" applyProtection="1">
      <protection hidden="1"/>
    </xf>
    <xf numFmtId="0" fontId="19" fillId="2" borderId="37" xfId="0" applyFont="1" applyFill="1" applyBorder="1" applyProtection="1">
      <protection hidden="1"/>
    </xf>
    <xf numFmtId="43" fontId="18" fillId="5" borderId="24" xfId="1" applyFont="1" applyFill="1" applyBorder="1" applyProtection="1">
      <protection locked="0"/>
    </xf>
    <xf numFmtId="43" fontId="18" fillId="5" borderId="27" xfId="1" applyFont="1" applyFill="1" applyBorder="1" applyProtection="1">
      <protection locked="0"/>
    </xf>
    <xf numFmtId="0" fontId="15" fillId="2" borderId="38" xfId="0" applyFont="1" applyFill="1" applyBorder="1" applyProtection="1">
      <protection hidden="1"/>
    </xf>
    <xf numFmtId="0" fontId="12" fillId="2" borderId="39" xfId="0" applyFont="1" applyFill="1" applyBorder="1" applyProtection="1">
      <protection hidden="1"/>
    </xf>
    <xf numFmtId="0" fontId="23" fillId="2" borderId="39" xfId="0" applyFont="1" applyFill="1" applyBorder="1" applyProtection="1">
      <protection hidden="1"/>
    </xf>
    <xf numFmtId="0" fontId="19" fillId="2" borderId="39" xfId="0" applyFont="1" applyFill="1" applyBorder="1" applyProtection="1">
      <protection hidden="1"/>
    </xf>
    <xf numFmtId="0" fontId="19" fillId="2" borderId="40" xfId="0" applyFont="1" applyFill="1" applyBorder="1" applyProtection="1">
      <protection hidden="1"/>
    </xf>
    <xf numFmtId="43" fontId="18" fillId="5" borderId="41" xfId="1" applyFont="1" applyFill="1" applyBorder="1" applyProtection="1">
      <protection locked="0"/>
    </xf>
    <xf numFmtId="0" fontId="15" fillId="2" borderId="42" xfId="0" applyFont="1" applyFill="1" applyBorder="1" applyProtection="1">
      <protection hidden="1"/>
    </xf>
    <xf numFmtId="0" fontId="12" fillId="2" borderId="43" xfId="0" applyFont="1" applyFill="1" applyBorder="1" applyProtection="1">
      <protection hidden="1"/>
    </xf>
    <xf numFmtId="0" fontId="23" fillId="2" borderId="43" xfId="0" applyFont="1" applyFill="1" applyBorder="1" applyProtection="1">
      <protection hidden="1"/>
    </xf>
    <xf numFmtId="0" fontId="19" fillId="2" borderId="43" xfId="0" applyFont="1" applyFill="1" applyBorder="1" applyProtection="1">
      <protection hidden="1"/>
    </xf>
    <xf numFmtId="0" fontId="19" fillId="2" borderId="44" xfId="0" applyFont="1" applyFill="1" applyBorder="1" applyProtection="1">
      <protection hidden="1"/>
    </xf>
    <xf numFmtId="43" fontId="18" fillId="7" borderId="45" xfId="1" applyFont="1" applyFill="1" applyBorder="1" applyProtection="1">
      <protection hidden="1"/>
    </xf>
    <xf numFmtId="0" fontId="45" fillId="0" borderId="0" xfId="0" applyFont="1" applyProtection="1">
      <protection locked="0"/>
    </xf>
    <xf numFmtId="0" fontId="46" fillId="14" borderId="1" xfId="0" applyFont="1" applyFill="1" applyBorder="1" applyAlignment="1" applyProtection="1">
      <alignment vertical="center"/>
      <protection hidden="1"/>
    </xf>
    <xf numFmtId="0" fontId="27" fillId="2" borderId="0" xfId="0" applyFont="1" applyFill="1" applyProtection="1">
      <protection hidden="1"/>
    </xf>
    <xf numFmtId="0" fontId="27" fillId="2" borderId="30" xfId="0" applyFont="1" applyFill="1" applyBorder="1" applyProtection="1">
      <protection hidden="1"/>
    </xf>
    <xf numFmtId="188" fontId="46" fillId="10" borderId="0" xfId="0" applyNumberFormat="1" applyFont="1" applyFill="1" applyBorder="1" applyAlignment="1" applyProtection="1">
      <alignment horizontal="left"/>
      <protection locked="0"/>
    </xf>
    <xf numFmtId="0" fontId="46" fillId="10" borderId="0" xfId="0" applyFont="1" applyFill="1" applyBorder="1" applyAlignment="1" applyProtection="1">
      <protection locked="0"/>
    </xf>
    <xf numFmtId="0" fontId="46" fillId="10" borderId="14" xfId="0" applyFont="1" applyFill="1" applyBorder="1" applyAlignment="1" applyProtection="1">
      <protection locked="0"/>
    </xf>
    <xf numFmtId="0" fontId="46" fillId="0" borderId="0" xfId="0" applyFont="1" applyAlignment="1" applyProtection="1">
      <protection locked="0"/>
    </xf>
    <xf numFmtId="0" fontId="28" fillId="2" borderId="46" xfId="0" applyFont="1" applyFill="1" applyBorder="1" applyAlignment="1" applyProtection="1">
      <alignment horizontal="right"/>
      <protection hidden="1"/>
    </xf>
    <xf numFmtId="0" fontId="28" fillId="2" borderId="37" xfId="0" applyFont="1" applyFill="1" applyBorder="1" applyAlignment="1" applyProtection="1">
      <alignment horizontal="right"/>
      <protection hidden="1"/>
    </xf>
    <xf numFmtId="16" fontId="28" fillId="2" borderId="26" xfId="0" applyNumberFormat="1" applyFont="1" applyFill="1" applyBorder="1" applyAlignment="1" applyProtection="1">
      <alignment horizontal="right"/>
      <protection hidden="1"/>
    </xf>
    <xf numFmtId="0" fontId="29" fillId="2" borderId="26" xfId="0" applyFont="1" applyFill="1" applyBorder="1" applyAlignment="1" applyProtection="1">
      <alignment horizontal="right"/>
      <protection hidden="1"/>
    </xf>
    <xf numFmtId="43" fontId="12" fillId="2" borderId="23" xfId="1" applyFont="1" applyFill="1" applyBorder="1" applyProtection="1">
      <protection locked="0"/>
    </xf>
    <xf numFmtId="0" fontId="47" fillId="14" borderId="47" xfId="0" applyFont="1" applyFill="1" applyBorder="1" applyAlignment="1" applyProtection="1">
      <alignment horizontal="center" vertical="center"/>
      <protection locked="0"/>
    </xf>
    <xf numFmtId="0" fontId="12" fillId="5" borderId="23" xfId="0" applyFont="1" applyFill="1" applyBorder="1" applyAlignment="1" applyProtection="1">
      <alignment horizontal="center"/>
      <protection locked="0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43" fontId="9" fillId="2" borderId="12" xfId="1" applyFont="1" applyFill="1" applyBorder="1" applyAlignment="1" applyProtection="1">
      <alignment horizontal="center" vertical="center"/>
      <protection locked="0"/>
    </xf>
    <xf numFmtId="0" fontId="33" fillId="0" borderId="0" xfId="0" applyFont="1" applyProtection="1"/>
    <xf numFmtId="0" fontId="33" fillId="0" borderId="0" xfId="0" applyFont="1" applyProtection="1">
      <protection locked="0"/>
    </xf>
    <xf numFmtId="0" fontId="32" fillId="0" borderId="18" xfId="0" applyFont="1" applyBorder="1" applyAlignment="1" applyProtection="1">
      <alignment horizontal="center" vertical="center" wrapText="1"/>
    </xf>
    <xf numFmtId="0" fontId="32" fillId="0" borderId="48" xfId="0" applyFont="1" applyBorder="1" applyAlignment="1" applyProtection="1">
      <alignment horizontal="center" vertical="center" wrapText="1"/>
    </xf>
    <xf numFmtId="0" fontId="32" fillId="0" borderId="49" xfId="0" applyFont="1" applyBorder="1" applyAlignment="1" applyProtection="1">
      <alignment horizontal="center" vertical="center" wrapText="1"/>
    </xf>
    <xf numFmtId="0" fontId="32" fillId="0" borderId="50" xfId="0" applyFont="1" applyBorder="1" applyAlignment="1" applyProtection="1">
      <alignment horizontal="center" vertical="center" wrapText="1"/>
    </xf>
    <xf numFmtId="0" fontId="32" fillId="0" borderId="51" xfId="0" applyFont="1" applyBorder="1" applyAlignment="1" applyProtection="1">
      <alignment horizontal="center" vertical="center" wrapText="1"/>
    </xf>
    <xf numFmtId="0" fontId="32" fillId="0" borderId="12" xfId="0" applyFont="1" applyBorder="1" applyAlignment="1" applyProtection="1">
      <alignment horizontal="right"/>
    </xf>
    <xf numFmtId="43" fontId="31" fillId="0" borderId="12" xfId="1" applyFont="1" applyBorder="1"/>
    <xf numFmtId="9" fontId="31" fillId="0" borderId="12" xfId="5" applyFont="1" applyBorder="1"/>
    <xf numFmtId="43" fontId="33" fillId="0" borderId="12" xfId="1" applyFont="1" applyBorder="1" applyProtection="1">
      <protection locked="0"/>
    </xf>
    <xf numFmtId="9" fontId="32" fillId="0" borderId="12" xfId="5" applyFont="1" applyBorder="1" applyProtection="1"/>
    <xf numFmtId="43" fontId="32" fillId="0" borderId="12" xfId="1" applyFont="1" applyBorder="1" applyAlignment="1" applyProtection="1">
      <alignment horizontal="center"/>
    </xf>
    <xf numFmtId="0" fontId="31" fillId="0" borderId="12" xfId="0" applyFont="1" applyBorder="1" applyAlignment="1">
      <alignment horizontal="center"/>
    </xf>
    <xf numFmtId="43" fontId="31" fillId="0" borderId="12" xfId="1" applyFont="1" applyBorder="1" applyAlignment="1">
      <alignment horizontal="center"/>
    </xf>
    <xf numFmtId="43" fontId="31" fillId="0" borderId="0" xfId="0" applyNumberFormat="1" applyFont="1"/>
    <xf numFmtId="0" fontId="32" fillId="0" borderId="0" xfId="0" applyFont="1" applyFill="1" applyBorder="1" applyAlignment="1" applyProtection="1">
      <alignment horizontal="right"/>
    </xf>
    <xf numFmtId="9" fontId="9" fillId="2" borderId="12" xfId="5" applyFont="1" applyFill="1" applyBorder="1" applyAlignment="1" applyProtection="1">
      <alignment horizontal="center"/>
      <protection locked="0"/>
    </xf>
    <xf numFmtId="0" fontId="31" fillId="0" borderId="6" xfId="0" applyFont="1" applyBorder="1"/>
    <xf numFmtId="0" fontId="31" fillId="0" borderId="0" xfId="0" applyFont="1" applyBorder="1"/>
    <xf numFmtId="0" fontId="32" fillId="0" borderId="6" xfId="0" applyFont="1" applyBorder="1" applyProtection="1"/>
    <xf numFmtId="0" fontId="33" fillId="0" borderId="0" xfId="0" applyFont="1" applyBorder="1" applyProtection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Fill="1" applyProtection="1">
      <protection locked="0"/>
    </xf>
    <xf numFmtId="43" fontId="12" fillId="0" borderId="0" xfId="1" applyFont="1" applyFill="1" applyProtection="1">
      <protection locked="0"/>
    </xf>
    <xf numFmtId="0" fontId="12" fillId="0" borderId="0" xfId="0" applyFont="1" applyFill="1" applyProtection="1">
      <protection hidden="1"/>
    </xf>
    <xf numFmtId="0" fontId="46" fillId="0" borderId="0" xfId="0" applyFont="1" applyFill="1" applyAlignment="1" applyProtection="1">
      <protection locked="0"/>
    </xf>
    <xf numFmtId="43" fontId="12" fillId="0" borderId="0" xfId="1" applyFont="1" applyFill="1" applyBorder="1" applyProtection="1">
      <protection locked="0"/>
    </xf>
    <xf numFmtId="9" fontId="12" fillId="0" borderId="0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51" fillId="0" borderId="0" xfId="0" applyFont="1"/>
    <xf numFmtId="191" fontId="51" fillId="0" borderId="0" xfId="0" applyNumberFormat="1" applyFont="1"/>
    <xf numFmtId="0" fontId="53" fillId="0" borderId="0" xfId="0" applyFont="1"/>
    <xf numFmtId="0" fontId="10" fillId="0" borderId="0" xfId="0" applyFont="1" applyFill="1" applyAlignment="1">
      <alignment horizontal="center"/>
    </xf>
    <xf numFmtId="0" fontId="10" fillId="0" borderId="52" xfId="0" applyFont="1" applyBorder="1" applyAlignment="1" applyProtection="1">
      <protection locked="0"/>
    </xf>
    <xf numFmtId="0" fontId="10" fillId="0" borderId="53" xfId="0" applyFont="1" applyBorder="1" applyProtection="1">
      <protection locked="0"/>
    </xf>
    <xf numFmtId="189" fontId="12" fillId="0" borderId="0" xfId="1" applyNumberFormat="1" applyFont="1" applyFill="1" applyProtection="1">
      <protection locked="0"/>
    </xf>
    <xf numFmtId="43" fontId="9" fillId="0" borderId="0" xfId="0" applyNumberFormat="1" applyFont="1" applyFill="1" applyProtection="1">
      <protection locked="0"/>
    </xf>
    <xf numFmtId="43" fontId="55" fillId="0" borderId="0" xfId="0" applyNumberFormat="1" applyFont="1" applyProtection="1">
      <protection locked="0"/>
    </xf>
    <xf numFmtId="0" fontId="0" fillId="0" borderId="0" xfId="0" applyProtection="1">
      <protection hidden="1"/>
    </xf>
    <xf numFmtId="0" fontId="58" fillId="0" borderId="0" xfId="0" applyFont="1" applyAlignment="1" applyProtection="1">
      <protection hidden="1"/>
    </xf>
    <xf numFmtId="0" fontId="58" fillId="0" borderId="0" xfId="0" applyFont="1" applyBorder="1" applyAlignment="1" applyProtection="1">
      <protection hidden="1"/>
    </xf>
    <xf numFmtId="0" fontId="61" fillId="0" borderId="0" xfId="0" applyFont="1" applyAlignment="1" applyProtection="1">
      <protection hidden="1"/>
    </xf>
    <xf numFmtId="0" fontId="51" fillId="0" borderId="0" xfId="0" applyFont="1" applyProtection="1">
      <protection hidden="1"/>
    </xf>
    <xf numFmtId="0" fontId="51" fillId="0" borderId="0" xfId="0" applyFont="1" applyBorder="1" applyAlignment="1" applyProtection="1">
      <protection hidden="1"/>
    </xf>
    <xf numFmtId="0" fontId="56" fillId="0" borderId="64" xfId="0" applyFont="1" applyBorder="1" applyAlignment="1" applyProtection="1">
      <protection hidden="1"/>
    </xf>
    <xf numFmtId="0" fontId="56" fillId="0" borderId="54" xfId="0" applyFont="1" applyBorder="1" applyAlignment="1" applyProtection="1">
      <protection hidden="1"/>
    </xf>
    <xf numFmtId="0" fontId="56" fillId="0" borderId="66" xfId="0" applyFont="1" applyBorder="1" applyAlignment="1" applyProtection="1">
      <protection hidden="1"/>
    </xf>
    <xf numFmtId="0" fontId="56" fillId="0" borderId="67" xfId="0" applyFont="1" applyBorder="1" applyAlignment="1" applyProtection="1">
      <protection hidden="1"/>
    </xf>
    <xf numFmtId="190" fontId="56" fillId="0" borderId="67" xfId="0" applyNumberFormat="1" applyFont="1" applyBorder="1" applyAlignment="1" applyProtection="1">
      <protection hidden="1"/>
    </xf>
    <xf numFmtId="0" fontId="60" fillId="0" borderId="67" xfId="0" applyFont="1" applyBorder="1" applyProtection="1">
      <protection hidden="1"/>
    </xf>
    <xf numFmtId="0" fontId="51" fillId="0" borderId="67" xfId="0" applyFont="1" applyBorder="1" applyProtection="1">
      <protection hidden="1"/>
    </xf>
    <xf numFmtId="9" fontId="51" fillId="0" borderId="67" xfId="5" applyFont="1" applyBorder="1" applyAlignment="1" applyProtection="1">
      <alignment horizontal="center" vertical="center"/>
      <protection hidden="1"/>
    </xf>
    <xf numFmtId="191" fontId="51" fillId="0" borderId="0" xfId="0" applyNumberFormat="1" applyFont="1" applyProtection="1">
      <protection hidden="1"/>
    </xf>
    <xf numFmtId="0" fontId="64" fillId="0" borderId="0" xfId="0" applyFont="1" applyProtection="1">
      <protection hidden="1"/>
    </xf>
    <xf numFmtId="0" fontId="10" fillId="0" borderId="52" xfId="0" applyFont="1" applyBorder="1" applyProtection="1">
      <protection locked="0"/>
    </xf>
    <xf numFmtId="194" fontId="10" fillId="0" borderId="52" xfId="0" applyNumberFormat="1" applyFont="1" applyBorder="1" applyAlignment="1" applyProtection="1">
      <alignment horizontal="left" indent="1"/>
      <protection locked="0"/>
    </xf>
    <xf numFmtId="0" fontId="34" fillId="13" borderId="0" xfId="0" applyFont="1" applyFill="1" applyAlignment="1" applyProtection="1">
      <alignment horizontal="center"/>
      <protection hidden="1"/>
    </xf>
    <xf numFmtId="0" fontId="38" fillId="11" borderId="0" xfId="0" applyFont="1" applyFill="1" applyAlignment="1" applyProtection="1">
      <alignment horizontal="center"/>
      <protection hidden="1"/>
    </xf>
    <xf numFmtId="0" fontId="10" fillId="6" borderId="0" xfId="0" applyFont="1" applyFill="1" applyAlignment="1" applyProtection="1">
      <alignment horizontal="center"/>
      <protection hidden="1"/>
    </xf>
    <xf numFmtId="0" fontId="10" fillId="15" borderId="57" xfId="0" applyFont="1" applyFill="1" applyBorder="1" applyAlignment="1" applyProtection="1">
      <alignment horizontal="right"/>
      <protection hidden="1"/>
    </xf>
    <xf numFmtId="0" fontId="10" fillId="15" borderId="58" xfId="0" applyFont="1" applyFill="1" applyBorder="1" applyAlignment="1" applyProtection="1">
      <alignment horizontal="right"/>
      <protection hidden="1"/>
    </xf>
    <xf numFmtId="0" fontId="10" fillId="0" borderId="52" xfId="0" applyFont="1" applyBorder="1" applyAlignment="1" applyProtection="1">
      <alignment horizontal="left" indent="1"/>
      <protection locked="0"/>
    </xf>
    <xf numFmtId="0" fontId="66" fillId="0" borderId="0" xfId="0" applyFont="1" applyAlignment="1" applyProtection="1">
      <alignment vertical="center"/>
      <protection hidden="1"/>
    </xf>
    <xf numFmtId="0" fontId="67" fillId="0" borderId="0" xfId="0" applyFont="1" applyProtection="1">
      <protection hidden="1"/>
    </xf>
    <xf numFmtId="0" fontId="57" fillId="0" borderId="0" xfId="0" applyFont="1" applyAlignment="1" applyProtection="1">
      <alignment vertical="top"/>
      <protection hidden="1"/>
    </xf>
    <xf numFmtId="0" fontId="67" fillId="0" borderId="0" xfId="0" applyFont="1" applyAlignment="1" applyProtection="1">
      <alignment vertical="center"/>
      <protection hidden="1"/>
    </xf>
    <xf numFmtId="0" fontId="5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hidden="1"/>
    </xf>
    <xf numFmtId="0" fontId="49" fillId="0" borderId="0" xfId="0" applyFont="1" applyAlignment="1" applyProtection="1">
      <alignment vertical="center"/>
      <protection hidden="1"/>
    </xf>
    <xf numFmtId="0" fontId="40" fillId="0" borderId="0" xfId="0" applyFont="1" applyBorder="1" applyAlignment="1">
      <alignment vertical="center"/>
    </xf>
    <xf numFmtId="195" fontId="10" fillId="0" borderId="0" xfId="0" applyNumberFormat="1" applyFont="1" applyAlignment="1" applyProtection="1">
      <alignment horizontal="center"/>
      <protection hidden="1"/>
    </xf>
    <xf numFmtId="195" fontId="62" fillId="0" borderId="0" xfId="0" applyNumberFormat="1" applyFont="1" applyFill="1" applyBorder="1" applyAlignment="1" applyProtection="1">
      <alignment horizontal="center"/>
      <protection locked="0"/>
    </xf>
    <xf numFmtId="193" fontId="10" fillId="0" borderId="52" xfId="0" quotePrefix="1" applyNumberFormat="1" applyFont="1" applyBorder="1" applyAlignment="1" applyProtection="1">
      <alignment horizontal="left" indent="1"/>
      <protection locked="0"/>
    </xf>
    <xf numFmtId="0" fontId="70" fillId="0" borderId="0" xfId="6" applyFont="1" applyAlignment="1">
      <alignment horizontal="centerContinuous"/>
    </xf>
    <xf numFmtId="49" fontId="73" fillId="0" borderId="0" xfId="6" quotePrefix="1" applyNumberFormat="1" applyFont="1" applyBorder="1" applyAlignment="1">
      <alignment horizontal="center"/>
    </xf>
    <xf numFmtId="0" fontId="70" fillId="2" borderId="0" xfId="6" applyFont="1" applyFill="1" applyAlignment="1">
      <alignment horizontal="centerContinuous"/>
    </xf>
    <xf numFmtId="0" fontId="70" fillId="0" borderId="0" xfId="6" applyFont="1"/>
    <xf numFmtId="0" fontId="74" fillId="0" borderId="55" xfId="6" applyFont="1" applyBorder="1" applyAlignment="1">
      <alignment horizontal="centerContinuous"/>
    </xf>
    <xf numFmtId="0" fontId="44" fillId="0" borderId="54" xfId="6" applyBorder="1" applyAlignment="1">
      <alignment horizontal="centerContinuous"/>
    </xf>
    <xf numFmtId="0" fontId="44" fillId="0" borderId="54" xfId="6" applyBorder="1" applyAlignment="1">
      <alignment horizontal="right"/>
    </xf>
    <xf numFmtId="0" fontId="44" fillId="0" borderId="54" xfId="6" applyBorder="1"/>
    <xf numFmtId="0" fontId="44" fillId="0" borderId="56" xfId="6" applyBorder="1"/>
    <xf numFmtId="0" fontId="44" fillId="0" borderId="0" xfId="6"/>
    <xf numFmtId="0" fontId="75" fillId="0" borderId="9" xfId="6" applyFont="1" applyBorder="1" applyAlignment="1">
      <alignment horizontal="centerContinuous"/>
    </xf>
    <xf numFmtId="0" fontId="44" fillId="0" borderId="61" xfId="6" applyBorder="1" applyAlignment="1">
      <alignment horizontal="centerContinuous"/>
    </xf>
    <xf numFmtId="0" fontId="44" fillId="0" borderId="61" xfId="6" applyBorder="1" applyAlignment="1">
      <alignment horizontal="right"/>
    </xf>
    <xf numFmtId="0" fontId="76" fillId="0" borderId="61" xfId="6" applyFont="1" applyBorder="1" applyAlignment="1">
      <alignment vertical="center"/>
    </xf>
    <xf numFmtId="0" fontId="77" fillId="0" borderId="11" xfId="6" applyFont="1" applyBorder="1" applyAlignment="1">
      <alignment vertical="center"/>
    </xf>
    <xf numFmtId="0" fontId="78" fillId="0" borderId="61" xfId="6" applyFont="1" applyBorder="1"/>
    <xf numFmtId="0" fontId="79" fillId="0" borderId="11" xfId="6" applyFont="1" applyBorder="1" applyAlignment="1">
      <alignment vertical="center"/>
    </xf>
    <xf numFmtId="0" fontId="80" fillId="0" borderId="55" xfId="6" applyFont="1" applyBorder="1"/>
    <xf numFmtId="0" fontId="81" fillId="0" borderId="56" xfId="6" quotePrefix="1" applyFont="1" applyBorder="1" applyAlignment="1">
      <alignment horizontal="centerContinuous"/>
    </xf>
    <xf numFmtId="0" fontId="82" fillId="0" borderId="54" xfId="6" applyFont="1" applyBorder="1" applyAlignment="1">
      <alignment horizontal="centerContinuous"/>
    </xf>
    <xf numFmtId="0" fontId="44" fillId="0" borderId="0" xfId="6" quotePrefix="1"/>
    <xf numFmtId="0" fontId="82" fillId="0" borderId="54" xfId="6" applyFont="1" applyBorder="1" applyAlignment="1">
      <alignment vertical="center"/>
    </xf>
    <xf numFmtId="0" fontId="83" fillId="0" borderId="6" xfId="6" applyFont="1" applyBorder="1" applyAlignment="1">
      <alignment vertical="center"/>
    </xf>
    <xf numFmtId="0" fontId="44" fillId="0" borderId="0" xfId="6" applyBorder="1"/>
    <xf numFmtId="0" fontId="44" fillId="0" borderId="0" xfId="6" applyBorder="1" applyAlignment="1">
      <alignment horizontal="right"/>
    </xf>
    <xf numFmtId="0" fontId="2" fillId="0" borderId="21" xfId="6" applyFont="1" applyBorder="1" applyAlignment="1">
      <alignment vertical="center"/>
    </xf>
    <xf numFmtId="0" fontId="82" fillId="0" borderId="0" xfId="6" applyFont="1" applyBorder="1" applyAlignment="1">
      <alignment vertical="center"/>
    </xf>
    <xf numFmtId="0" fontId="81" fillId="0" borderId="8" xfId="6" quotePrefix="1" applyFont="1" applyBorder="1" applyAlignment="1">
      <alignment horizontal="centerContinuous"/>
    </xf>
    <xf numFmtId="0" fontId="82" fillId="0" borderId="0" xfId="6" applyFont="1" applyBorder="1" applyAlignment="1">
      <alignment horizontal="centerContinuous"/>
    </xf>
    <xf numFmtId="0" fontId="44" fillId="0" borderId="6" xfId="6" applyBorder="1"/>
    <xf numFmtId="0" fontId="85" fillId="0" borderId="0" xfId="6" applyFont="1" applyBorder="1"/>
    <xf numFmtId="0" fontId="44" fillId="0" borderId="8" xfId="6" applyBorder="1"/>
    <xf numFmtId="0" fontId="82" fillId="0" borderId="21" xfId="6" applyFont="1" applyBorder="1"/>
    <xf numFmtId="0" fontId="82" fillId="0" borderId="74" xfId="6" applyFont="1" applyBorder="1"/>
    <xf numFmtId="0" fontId="44" fillId="0" borderId="9" xfId="6" applyBorder="1"/>
    <xf numFmtId="0" fontId="44" fillId="0" borderId="61" xfId="6" applyBorder="1"/>
    <xf numFmtId="0" fontId="85" fillId="0" borderId="61" xfId="6" applyFont="1" applyBorder="1"/>
    <xf numFmtId="0" fontId="44" fillId="0" borderId="11" xfId="6" applyBorder="1"/>
    <xf numFmtId="0" fontId="75" fillId="0" borderId="6" xfId="6" applyFont="1" applyBorder="1"/>
    <xf numFmtId="0" fontId="75" fillId="0" borderId="0" xfId="6" applyFont="1" applyBorder="1"/>
    <xf numFmtId="0" fontId="86" fillId="0" borderId="20" xfId="6" applyFont="1" applyBorder="1" applyAlignment="1">
      <alignment horizontal="center" vertical="top"/>
    </xf>
    <xf numFmtId="0" fontId="83" fillId="0" borderId="20" xfId="6" applyFont="1" applyBorder="1" applyAlignment="1">
      <alignment horizontal="center"/>
    </xf>
    <xf numFmtId="0" fontId="87" fillId="0" borderId="20" xfId="6" applyFont="1" applyBorder="1" applyAlignment="1">
      <alignment horizontal="center" vertical="top"/>
    </xf>
    <xf numFmtId="0" fontId="44" fillId="0" borderId="75" xfId="6" applyBorder="1"/>
    <xf numFmtId="0" fontId="44" fillId="0" borderId="76" xfId="6" applyBorder="1"/>
    <xf numFmtId="196" fontId="83" fillId="0" borderId="20" xfId="6" applyNumberFormat="1" applyFont="1" applyBorder="1" applyAlignment="1">
      <alignment horizontal="center"/>
    </xf>
    <xf numFmtId="196" fontId="87" fillId="0" borderId="20" xfId="6" applyNumberFormat="1" applyFont="1" applyBorder="1" applyAlignment="1">
      <alignment horizontal="center" vertical="center"/>
    </xf>
    <xf numFmtId="196" fontId="87" fillId="0" borderId="20" xfId="6" applyNumberFormat="1" applyFont="1" applyBorder="1" applyAlignment="1">
      <alignment horizontal="center" vertical="top"/>
    </xf>
    <xf numFmtId="0" fontId="88" fillId="0" borderId="0" xfId="6" applyFont="1" applyBorder="1" applyAlignment="1">
      <alignment horizontal="center" vertical="center" wrapText="1"/>
    </xf>
    <xf numFmtId="0" fontId="44" fillId="0" borderId="0" xfId="6" applyBorder="1" applyAlignment="1"/>
    <xf numFmtId="0" fontId="44" fillId="0" borderId="0" xfId="6" applyBorder="1" applyAlignment="1">
      <alignment vertical="center"/>
    </xf>
    <xf numFmtId="0" fontId="44" fillId="0" borderId="8" xfId="6" applyBorder="1" applyAlignment="1">
      <alignment vertical="center"/>
    </xf>
    <xf numFmtId="0" fontId="44" fillId="0" borderId="0" xfId="6" applyAlignment="1">
      <alignment vertical="center"/>
    </xf>
    <xf numFmtId="0" fontId="88" fillId="0" borderId="61" xfId="6" applyFont="1" applyBorder="1" applyAlignment="1">
      <alignment horizontal="center" vertical="center" wrapText="1"/>
    </xf>
    <xf numFmtId="0" fontId="43" fillId="0" borderId="55" xfId="6" applyFont="1" applyBorder="1" applyAlignment="1">
      <alignment horizontal="centerContinuous"/>
    </xf>
    <xf numFmtId="0" fontId="43" fillId="0" borderId="56" xfId="6" applyFont="1" applyBorder="1" applyAlignment="1">
      <alignment horizontal="centerContinuous"/>
    </xf>
    <xf numFmtId="0" fontId="43" fillId="0" borderId="9" xfId="6" applyFont="1" applyBorder="1" applyAlignment="1">
      <alignment horizontal="centerContinuous"/>
    </xf>
    <xf numFmtId="0" fontId="43" fillId="0" borderId="11" xfId="6" applyFont="1" applyBorder="1" applyAlignment="1">
      <alignment horizontal="centerContinuous"/>
    </xf>
    <xf numFmtId="0" fontId="44" fillId="0" borderId="55" xfId="6" applyFont="1" applyFill="1" applyBorder="1" applyAlignment="1">
      <alignment horizontal="center" vertical="center"/>
    </xf>
    <xf numFmtId="0" fontId="44" fillId="0" borderId="0" xfId="6" applyFill="1" applyBorder="1" applyAlignment="1">
      <alignment vertical="center"/>
    </xf>
    <xf numFmtId="0" fontId="44" fillId="0" borderId="0" xfId="6" applyFont="1" applyFill="1" applyBorder="1" applyAlignment="1">
      <alignment vertical="center"/>
    </xf>
    <xf numFmtId="0" fontId="44" fillId="0" borderId="56" xfId="6" applyFont="1" applyFill="1" applyBorder="1" applyAlignment="1">
      <alignment vertical="center"/>
    </xf>
    <xf numFmtId="0" fontId="44" fillId="0" borderId="6" xfId="6" applyFont="1" applyFill="1" applyBorder="1" applyAlignment="1">
      <alignment horizontal="center" vertical="center"/>
    </xf>
    <xf numFmtId="0" fontId="44" fillId="0" borderId="8" xfId="6" applyFont="1" applyFill="1" applyBorder="1" applyAlignment="1">
      <alignment vertical="center"/>
    </xf>
    <xf numFmtId="0" fontId="44" fillId="0" borderId="77" xfId="6" applyFont="1" applyFill="1" applyBorder="1" applyAlignment="1">
      <alignment vertical="center"/>
    </xf>
    <xf numFmtId="0" fontId="44" fillId="0" borderId="78" xfId="6" applyNumberFormat="1" applyFont="1" applyFill="1" applyBorder="1" applyAlignment="1">
      <alignment vertical="center"/>
    </xf>
    <xf numFmtId="196" fontId="44" fillId="0" borderId="78" xfId="6" applyNumberFormat="1" applyFont="1" applyFill="1" applyBorder="1" applyAlignment="1">
      <alignment vertical="center"/>
    </xf>
    <xf numFmtId="0" fontId="44" fillId="0" borderId="9" xfId="6" applyFont="1" applyFill="1" applyBorder="1" applyAlignment="1">
      <alignment vertical="center"/>
    </xf>
    <xf numFmtId="0" fontId="44" fillId="0" borderId="61" xfId="6" applyFont="1" applyFill="1" applyBorder="1" applyAlignment="1">
      <alignment vertical="center"/>
    </xf>
    <xf numFmtId="0" fontId="44" fillId="0" borderId="11" xfId="6" applyFont="1" applyFill="1" applyBorder="1" applyAlignment="1">
      <alignment vertical="center"/>
    </xf>
    <xf numFmtId="0" fontId="44" fillId="0" borderId="55" xfId="6" applyBorder="1" applyAlignment="1">
      <alignment vertical="center"/>
    </xf>
    <xf numFmtId="0" fontId="44" fillId="0" borderId="6" xfId="6" applyBorder="1" applyAlignment="1">
      <alignment horizontal="centerContinuous" vertical="center"/>
    </xf>
    <xf numFmtId="0" fontId="44" fillId="0" borderId="0" xfId="6" applyAlignment="1">
      <alignment horizontal="centerContinuous" vertical="center"/>
    </xf>
    <xf numFmtId="0" fontId="75" fillId="0" borderId="1" xfId="6" applyFont="1" applyBorder="1" applyAlignment="1">
      <alignment vertical="center"/>
    </xf>
    <xf numFmtId="0" fontId="75" fillId="0" borderId="15" xfId="6" applyFont="1" applyBorder="1" applyAlignment="1">
      <alignment vertical="center"/>
    </xf>
    <xf numFmtId="0" fontId="75" fillId="0" borderId="5" xfId="6" applyFont="1" applyBorder="1" applyAlignment="1">
      <alignment vertical="center"/>
    </xf>
    <xf numFmtId="0" fontId="44" fillId="0" borderId="54" xfId="6" applyBorder="1" applyAlignment="1">
      <alignment vertical="center"/>
    </xf>
    <xf numFmtId="0" fontId="44" fillId="0" borderId="56" xfId="6" applyBorder="1" applyAlignment="1">
      <alignment horizontal="right" vertical="center"/>
    </xf>
    <xf numFmtId="0" fontId="44" fillId="0" borderId="6" xfId="6" applyBorder="1" applyAlignment="1">
      <alignment vertical="center"/>
    </xf>
    <xf numFmtId="43" fontId="44" fillId="0" borderId="79" xfId="2" applyFont="1" applyBorder="1" applyAlignment="1">
      <alignment vertical="center"/>
    </xf>
    <xf numFmtId="0" fontId="44" fillId="0" borderId="79" xfId="6" applyBorder="1" applyAlignment="1">
      <alignment vertical="center"/>
    </xf>
    <xf numFmtId="0" fontId="44" fillId="0" borderId="9" xfId="6" applyBorder="1" applyAlignment="1">
      <alignment vertical="center"/>
    </xf>
    <xf numFmtId="0" fontId="44" fillId="0" borderId="61" xfId="6" applyBorder="1" applyAlignment="1">
      <alignment vertical="center"/>
    </xf>
    <xf numFmtId="0" fontId="44" fillId="0" borderId="61" xfId="6" quotePrefix="1" applyBorder="1" applyAlignment="1">
      <alignment vertical="center"/>
    </xf>
    <xf numFmtId="0" fontId="44" fillId="0" borderId="11" xfId="6" applyBorder="1" applyAlignment="1">
      <alignment vertical="center"/>
    </xf>
    <xf numFmtId="0" fontId="44" fillId="0" borderId="55" xfId="6" applyBorder="1"/>
    <xf numFmtId="0" fontId="44" fillId="0" borderId="6" xfId="6" applyBorder="1" applyAlignment="1">
      <alignment horizontal="right" vertical="center"/>
    </xf>
    <xf numFmtId="0" fontId="44" fillId="0" borderId="21" xfId="6" applyBorder="1" applyAlignment="1">
      <alignment vertical="center"/>
    </xf>
    <xf numFmtId="0" fontId="85" fillId="0" borderId="0" xfId="6" applyFont="1"/>
    <xf numFmtId="0" fontId="44" fillId="0" borderId="0" xfId="6" applyFont="1"/>
    <xf numFmtId="0" fontId="85" fillId="0" borderId="0" xfId="6" applyFont="1" applyAlignment="1">
      <alignment horizontal="left" indent="1"/>
    </xf>
    <xf numFmtId="0" fontId="90" fillId="0" borderId="0" xfId="6" applyFont="1"/>
    <xf numFmtId="0" fontId="90" fillId="0" borderId="0" xfId="6" applyFont="1" applyAlignment="1">
      <alignment horizontal="left" indent="1"/>
    </xf>
    <xf numFmtId="49" fontId="83" fillId="0" borderId="0" xfId="6" quotePrefix="1" applyNumberFormat="1" applyFont="1" applyAlignment="1">
      <alignment horizontal="center"/>
    </xf>
    <xf numFmtId="0" fontId="94" fillId="0" borderId="0" xfId="0" applyFont="1" applyBorder="1"/>
    <xf numFmtId="0" fontId="96" fillId="0" borderId="20" xfId="6" applyFont="1" applyBorder="1" applyAlignment="1">
      <alignment horizontal="center" vertical="top"/>
    </xf>
    <xf numFmtId="0" fontId="51" fillId="0" borderId="0" xfId="0" applyFont="1" applyAlignment="1" applyProtection="1">
      <alignment horizontal="right" vertical="top"/>
      <protection hidden="1"/>
    </xf>
    <xf numFmtId="0" fontId="51" fillId="0" borderId="0" xfId="0" applyFont="1" applyAlignment="1" applyProtection="1">
      <alignment horizontal="center"/>
      <protection hidden="1"/>
    </xf>
    <xf numFmtId="0" fontId="62" fillId="0" borderId="0" xfId="0" applyFont="1" applyAlignment="1" applyProtection="1">
      <alignment horizontal="left" vertical="center"/>
      <protection hidden="1"/>
    </xf>
    <xf numFmtId="0" fontId="53" fillId="0" borderId="0" xfId="0" applyFont="1" applyAlignment="1" applyProtection="1">
      <alignment horizontal="left" vertical="top"/>
      <protection hidden="1"/>
    </xf>
    <xf numFmtId="9" fontId="36" fillId="0" borderId="0" xfId="5" applyFont="1" applyBorder="1" applyAlignment="1" applyProtection="1">
      <alignment horizontal="right" vertical="top"/>
      <protection hidden="1"/>
    </xf>
    <xf numFmtId="9" fontId="51" fillId="0" borderId="0" xfId="5" applyFont="1" applyBorder="1" applyAlignment="1" applyProtection="1">
      <alignment horizontal="center" vertical="center"/>
      <protection hidden="1"/>
    </xf>
    <xf numFmtId="0" fontId="57" fillId="0" borderId="55" xfId="0" applyFont="1" applyFill="1" applyBorder="1" applyAlignment="1" applyProtection="1">
      <alignment vertical="top"/>
      <protection hidden="1"/>
    </xf>
    <xf numFmtId="0" fontId="57" fillId="0" borderId="54" xfId="0" applyFont="1" applyFill="1" applyBorder="1" applyAlignment="1" applyProtection="1">
      <alignment vertical="top"/>
      <protection hidden="1"/>
    </xf>
    <xf numFmtId="0" fontId="63" fillId="0" borderId="54" xfId="0" applyFont="1" applyFill="1" applyBorder="1" applyAlignment="1" applyProtection="1">
      <protection hidden="1"/>
    </xf>
    <xf numFmtId="0" fontId="63" fillId="0" borderId="56" xfId="0" applyFont="1" applyFill="1" applyBorder="1" applyAlignment="1" applyProtection="1"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49" fontId="10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 wrapText="1"/>
    </xf>
    <xf numFmtId="0" fontId="9" fillId="0" borderId="0" xfId="0" applyFont="1" applyProtection="1">
      <protection locked="0"/>
    </xf>
    <xf numFmtId="208" fontId="9" fillId="18" borderId="0" xfId="0" applyNumberFormat="1" applyFont="1" applyFill="1" applyAlignment="1" applyProtection="1">
      <alignment horizontal="center" vertical="center"/>
      <protection locked="0"/>
    </xf>
    <xf numFmtId="43" fontId="9" fillId="18" borderId="0" xfId="1" applyFont="1" applyFill="1" applyBorder="1" applyAlignment="1" applyProtection="1">
      <alignment horizontal="center" vertical="center"/>
      <protection locked="0"/>
    </xf>
    <xf numFmtId="43" fontId="9" fillId="18" borderId="0" xfId="1" applyFont="1" applyFill="1" applyBorder="1" applyAlignment="1" applyProtection="1">
      <alignment horizontal="center" vertical="center"/>
      <protection hidden="1"/>
    </xf>
    <xf numFmtId="0" fontId="9" fillId="19" borderId="0" xfId="0" applyFont="1" applyFill="1" applyAlignment="1" applyProtection="1">
      <alignment horizontal="center" vertical="center"/>
      <protection hidden="1"/>
    </xf>
    <xf numFmtId="0" fontId="9" fillId="20" borderId="0" xfId="0" applyFont="1" applyFill="1" applyAlignment="1" applyProtection="1">
      <alignment horizontal="center"/>
      <protection locked="0"/>
    </xf>
    <xf numFmtId="0" fontId="9" fillId="17" borderId="0" xfId="0" applyFont="1" applyFill="1" applyAlignment="1" applyProtection="1">
      <alignment horizontal="center"/>
      <protection hidden="1"/>
    </xf>
    <xf numFmtId="0" fontId="9" fillId="17" borderId="0" xfId="0" applyFont="1" applyFill="1"/>
    <xf numFmtId="190" fontId="9" fillId="17" borderId="0" xfId="0" applyNumberFormat="1" applyFont="1" applyFill="1" applyAlignment="1">
      <alignment horizontal="center" vertical="center"/>
    </xf>
    <xf numFmtId="193" fontId="9" fillId="17" borderId="0" xfId="0" applyNumberFormat="1" applyFont="1" applyFill="1" applyAlignment="1">
      <alignment horizontal="center"/>
    </xf>
    <xf numFmtId="208" fontId="9" fillId="17" borderId="0" xfId="0" applyNumberFormat="1" applyFont="1" applyFill="1" applyAlignment="1">
      <alignment horizontal="center" vertical="center"/>
    </xf>
    <xf numFmtId="9" fontId="9" fillId="17" borderId="0" xfId="0" applyNumberFormat="1" applyFont="1" applyFill="1" applyAlignment="1">
      <alignment horizontal="center" vertical="center"/>
    </xf>
    <xf numFmtId="43" fontId="9" fillId="17" borderId="0" xfId="1" applyFont="1" applyFill="1" applyBorder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9" fillId="17" borderId="0" xfId="0" applyFont="1" applyFill="1" applyAlignment="1">
      <alignment horizontal="center"/>
    </xf>
    <xf numFmtId="49" fontId="107" fillId="0" borderId="0" xfId="0" applyNumberFormat="1" applyFont="1" applyAlignment="1">
      <alignment vertical="top"/>
    </xf>
    <xf numFmtId="193" fontId="107" fillId="0" borderId="0" xfId="0" applyNumberFormat="1" applyFont="1" applyAlignment="1">
      <alignment vertical="top"/>
    </xf>
    <xf numFmtId="0" fontId="107" fillId="0" borderId="0" xfId="0" applyFont="1" applyAlignment="1">
      <alignment vertical="top"/>
    </xf>
    <xf numFmtId="43" fontId="107" fillId="0" borderId="0" xfId="0" applyNumberFormat="1" applyFont="1" applyAlignment="1">
      <alignment vertical="top"/>
    </xf>
    <xf numFmtId="0" fontId="107" fillId="0" borderId="0" xfId="0" applyFont="1" applyAlignment="1">
      <alignment horizontal="center" vertical="top"/>
    </xf>
    <xf numFmtId="49" fontId="9" fillId="0" borderId="0" xfId="0" applyNumberFormat="1" applyFont="1"/>
    <xf numFmtId="193" fontId="9" fillId="0" borderId="0" xfId="0" applyNumberFormat="1" applyFont="1"/>
    <xf numFmtId="43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Fill="1"/>
    <xf numFmtId="0" fontId="48" fillId="0" borderId="0" xfId="0" applyFont="1" applyFill="1" applyAlignment="1">
      <alignment horizontal="center"/>
    </xf>
    <xf numFmtId="0" fontId="0" fillId="0" borderId="0" xfId="0" applyFill="1" applyProtection="1">
      <protection hidden="1"/>
    </xf>
    <xf numFmtId="0" fontId="49" fillId="0" borderId="0" xfId="0" applyFont="1" applyFill="1" applyProtection="1">
      <protection hidden="1"/>
    </xf>
    <xf numFmtId="0" fontId="49" fillId="0" borderId="0" xfId="0" applyFont="1" applyFill="1"/>
    <xf numFmtId="0" fontId="50" fillId="0" borderId="0" xfId="0" applyFont="1" applyFill="1" applyAlignment="1">
      <alignment horizontal="center"/>
    </xf>
    <xf numFmtId="0" fontId="51" fillId="0" borderId="0" xfId="0" applyFont="1" applyFill="1" applyProtection="1">
      <protection hidden="1"/>
    </xf>
    <xf numFmtId="0" fontId="51" fillId="0" borderId="0" xfId="0" applyFont="1" applyFill="1"/>
    <xf numFmtId="0" fontId="52" fillId="0" borderId="0" xfId="0" applyFont="1" applyFill="1" applyAlignment="1">
      <alignment horizontal="center"/>
    </xf>
    <xf numFmtId="0" fontId="56" fillId="0" borderId="0" xfId="0" applyFont="1" applyFill="1" applyBorder="1" applyAlignment="1" applyProtection="1">
      <alignment vertical="top"/>
      <protection hidden="1"/>
    </xf>
    <xf numFmtId="0" fontId="56" fillId="0" borderId="0" xfId="0" applyFont="1" applyFill="1" applyBorder="1" applyAlignment="1">
      <alignment vertical="top"/>
    </xf>
    <xf numFmtId="0" fontId="65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 applyProtection="1">
      <alignment vertical="center"/>
      <protection hidden="1"/>
    </xf>
    <xf numFmtId="0" fontId="56" fillId="0" borderId="0" xfId="0" applyFont="1" applyFill="1" applyBorder="1" applyAlignment="1">
      <alignment vertical="center"/>
    </xf>
    <xf numFmtId="0" fontId="51" fillId="0" borderId="0" xfId="0" applyFont="1" applyFill="1" applyBorder="1" applyProtection="1">
      <protection hidden="1"/>
    </xf>
    <xf numFmtId="0" fontId="51" fillId="0" borderId="0" xfId="0" applyFont="1" applyFill="1" applyBorder="1"/>
    <xf numFmtId="0" fontId="65" fillId="0" borderId="0" xfId="0" applyFont="1" applyFill="1" applyAlignment="1">
      <alignment horizontal="center" vertical="center"/>
    </xf>
    <xf numFmtId="0" fontId="53" fillId="0" borderId="0" xfId="0" applyFont="1" applyFill="1"/>
    <xf numFmtId="0" fontId="54" fillId="0" borderId="0" xfId="0" applyFont="1" applyFill="1" applyAlignment="1">
      <alignment horizontal="center"/>
    </xf>
    <xf numFmtId="0" fontId="57" fillId="0" borderId="61" xfId="0" applyFont="1" applyFill="1" applyBorder="1" applyAlignment="1" applyProtection="1">
      <alignment vertical="top"/>
      <protection hidden="1"/>
    </xf>
    <xf numFmtId="0" fontId="57" fillId="0" borderId="11" xfId="0" applyFont="1" applyFill="1" applyBorder="1" applyAlignment="1" applyProtection="1">
      <alignment vertical="top"/>
      <protection hidden="1"/>
    </xf>
    <xf numFmtId="0" fontId="57" fillId="0" borderId="9" xfId="0" applyFont="1" applyFill="1" applyBorder="1" applyAlignment="1" applyProtection="1">
      <alignment vertical="top"/>
      <protection hidden="1"/>
    </xf>
    <xf numFmtId="0" fontId="63" fillId="0" borderId="61" xfId="0" applyFont="1" applyFill="1" applyBorder="1" applyAlignment="1" applyProtection="1">
      <protection hidden="1"/>
    </xf>
    <xf numFmtId="0" fontId="63" fillId="0" borderId="11" xfId="0" applyFont="1" applyFill="1" applyBorder="1" applyAlignment="1" applyProtection="1">
      <protection hidden="1"/>
    </xf>
    <xf numFmtId="0" fontId="51" fillId="0" borderId="61" xfId="0" applyFont="1" applyFill="1" applyBorder="1" applyAlignment="1" applyProtection="1">
      <alignment vertical="center"/>
      <protection hidden="1"/>
    </xf>
    <xf numFmtId="0" fontId="51" fillId="0" borderId="9" xfId="0" applyFont="1" applyFill="1" applyBorder="1" applyAlignment="1" applyProtection="1">
      <alignment horizontal="center" vertical="center" wrapText="1"/>
      <protection hidden="1"/>
    </xf>
    <xf numFmtId="0" fontId="51" fillId="0" borderId="61" xfId="0" applyFont="1" applyFill="1" applyBorder="1" applyAlignment="1" applyProtection="1">
      <alignment horizontal="center" vertical="center" wrapText="1"/>
      <protection hidden="1"/>
    </xf>
    <xf numFmtId="0" fontId="51" fillId="0" borderId="11" xfId="0" applyFont="1" applyFill="1" applyBorder="1" applyAlignment="1" applyProtection="1">
      <alignment horizontal="center" vertical="center" wrapText="1"/>
      <protection hidden="1"/>
    </xf>
    <xf numFmtId="0" fontId="57" fillId="0" borderId="56" xfId="0" applyFont="1" applyFill="1" applyBorder="1" applyAlignment="1" applyProtection="1">
      <alignment vertical="top"/>
      <protection hidden="1"/>
    </xf>
    <xf numFmtId="0" fontId="51" fillId="0" borderId="54" xfId="0" applyFont="1" applyFill="1" applyBorder="1" applyAlignment="1" applyProtection="1">
      <alignment vertical="center"/>
      <protection hidden="1"/>
    </xf>
    <xf numFmtId="0" fontId="51" fillId="0" borderId="55" xfId="0" applyFont="1" applyFill="1" applyBorder="1" applyAlignment="1" applyProtection="1">
      <alignment horizontal="center" vertical="center" wrapText="1"/>
      <protection hidden="1"/>
    </xf>
    <xf numFmtId="0" fontId="51" fillId="0" borderId="54" xfId="0" applyFont="1" applyFill="1" applyBorder="1" applyAlignment="1" applyProtection="1">
      <alignment horizontal="center" vertical="center" wrapText="1"/>
      <protection hidden="1"/>
    </xf>
    <xf numFmtId="0" fontId="51" fillId="0" borderId="56" xfId="0" applyFont="1" applyFill="1" applyBorder="1" applyAlignment="1" applyProtection="1">
      <alignment horizontal="center" vertical="center" wrapText="1"/>
      <protection hidden="1"/>
    </xf>
    <xf numFmtId="0" fontId="65" fillId="0" borderId="0" xfId="0" applyFont="1" applyFill="1" applyAlignment="1" applyProtection="1">
      <alignment horizontal="center"/>
      <protection hidden="1"/>
    </xf>
    <xf numFmtId="43" fontId="111" fillId="0" borderId="54" xfId="1" applyFont="1" applyBorder="1" applyAlignment="1" applyProtection="1">
      <alignment vertical="top"/>
      <protection hidden="1"/>
    </xf>
    <xf numFmtId="43" fontId="111" fillId="0" borderId="63" xfId="1" applyFont="1" applyBorder="1" applyAlignment="1" applyProtection="1">
      <alignment vertical="top"/>
      <protection hidden="1"/>
    </xf>
    <xf numFmtId="0" fontId="110" fillId="0" borderId="0" xfId="0" quotePrefix="1" applyFont="1" applyFill="1" applyBorder="1" applyAlignment="1" applyProtection="1">
      <alignment horizontal="center" vertical="center"/>
      <protection hidden="1"/>
    </xf>
    <xf numFmtId="0" fontId="110" fillId="0" borderId="8" xfId="0" quotePrefix="1" applyFont="1" applyFill="1" applyBorder="1" applyAlignment="1" applyProtection="1">
      <alignment horizontal="center" vertical="center"/>
      <protection hidden="1"/>
    </xf>
    <xf numFmtId="0" fontId="110" fillId="0" borderId="0" xfId="0" quotePrefix="1" applyFont="1" applyFill="1" applyBorder="1" applyAlignment="1" applyProtection="1">
      <alignment vertical="center"/>
      <protection hidden="1"/>
    </xf>
    <xf numFmtId="0" fontId="110" fillId="0" borderId="8" xfId="0" quotePrefix="1" applyFont="1" applyFill="1" applyBorder="1" applyAlignment="1" applyProtection="1">
      <alignment vertical="center"/>
      <protection hidden="1"/>
    </xf>
    <xf numFmtId="0" fontId="114" fillId="0" borderId="61" xfId="0" applyFont="1" applyFill="1" applyBorder="1" applyAlignment="1" applyProtection="1">
      <alignment vertical="top"/>
      <protection hidden="1"/>
    </xf>
    <xf numFmtId="0" fontId="114" fillId="0" borderId="11" xfId="0" applyFont="1" applyFill="1" applyBorder="1" applyAlignment="1" applyProtection="1">
      <alignment vertical="top"/>
      <protection hidden="1"/>
    </xf>
    <xf numFmtId="0" fontId="114" fillId="0" borderId="9" xfId="0" applyFont="1" applyFill="1" applyBorder="1" applyAlignment="1" applyProtection="1">
      <alignment vertical="top"/>
      <protection hidden="1"/>
    </xf>
    <xf numFmtId="0" fontId="114" fillId="0" borderId="61" xfId="0" applyFont="1" applyFill="1" applyBorder="1" applyAlignment="1" applyProtection="1">
      <protection hidden="1"/>
    </xf>
    <xf numFmtId="0" fontId="114" fillId="0" borderId="11" xfId="0" applyFont="1" applyFill="1" applyBorder="1" applyAlignment="1" applyProtection="1">
      <protection hidden="1"/>
    </xf>
    <xf numFmtId="0" fontId="110" fillId="0" borderId="61" xfId="0" applyFont="1" applyFill="1" applyBorder="1" applyAlignment="1" applyProtection="1">
      <alignment vertical="center"/>
      <protection hidden="1"/>
    </xf>
    <xf numFmtId="0" fontId="115" fillId="0" borderId="61" xfId="0" applyFont="1" applyFill="1" applyBorder="1" applyAlignment="1" applyProtection="1">
      <protection hidden="1"/>
    </xf>
    <xf numFmtId="0" fontId="112" fillId="0" borderId="9" xfId="0" applyFont="1" applyFill="1" applyBorder="1" applyAlignment="1" applyProtection="1">
      <alignment horizontal="center" wrapText="1"/>
      <protection hidden="1"/>
    </xf>
    <xf numFmtId="0" fontId="112" fillId="0" borderId="61" xfId="0" applyFont="1" applyFill="1" applyBorder="1" applyAlignment="1" applyProtection="1">
      <alignment horizontal="center" wrapText="1"/>
      <protection hidden="1"/>
    </xf>
    <xf numFmtId="0" fontId="112" fillId="0" borderId="11" xfId="0" applyFont="1" applyFill="1" applyBorder="1" applyAlignment="1" applyProtection="1">
      <alignment horizontal="center" wrapText="1"/>
      <protection hidden="1"/>
    </xf>
    <xf numFmtId="0" fontId="114" fillId="0" borderId="54" xfId="0" applyFont="1" applyFill="1" applyBorder="1" applyAlignment="1" applyProtection="1">
      <alignment vertical="top"/>
      <protection hidden="1"/>
    </xf>
    <xf numFmtId="0" fontId="114" fillId="0" borderId="56" xfId="0" applyFont="1" applyFill="1" applyBorder="1" applyAlignment="1" applyProtection="1">
      <alignment vertical="top"/>
      <protection hidden="1"/>
    </xf>
    <xf numFmtId="0" fontId="114" fillId="0" borderId="55" xfId="0" applyFont="1" applyFill="1" applyBorder="1" applyAlignment="1" applyProtection="1">
      <alignment vertical="top"/>
      <protection hidden="1"/>
    </xf>
    <xf numFmtId="0" fontId="114" fillId="0" borderId="54" xfId="0" applyFont="1" applyFill="1" applyBorder="1" applyAlignment="1" applyProtection="1">
      <protection hidden="1"/>
    </xf>
    <xf numFmtId="0" fontId="114" fillId="0" borderId="56" xfId="0" applyFont="1" applyFill="1" applyBorder="1" applyAlignment="1" applyProtection="1">
      <protection hidden="1"/>
    </xf>
    <xf numFmtId="0" fontId="110" fillId="0" borderId="54" xfId="0" applyFont="1" applyFill="1" applyBorder="1" applyAlignment="1" applyProtection="1">
      <alignment vertical="center"/>
      <protection hidden="1"/>
    </xf>
    <xf numFmtId="0" fontId="115" fillId="0" borderId="54" xfId="0" applyFont="1" applyFill="1" applyBorder="1" applyAlignment="1" applyProtection="1">
      <protection hidden="1"/>
    </xf>
    <xf numFmtId="0" fontId="112" fillId="0" borderId="55" xfId="0" applyFont="1" applyFill="1" applyBorder="1" applyAlignment="1" applyProtection="1">
      <alignment horizontal="center" wrapText="1"/>
      <protection hidden="1"/>
    </xf>
    <xf numFmtId="0" fontId="112" fillId="0" borderId="54" xfId="0" applyFont="1" applyFill="1" applyBorder="1" applyAlignment="1" applyProtection="1">
      <alignment horizontal="center" wrapText="1"/>
      <protection hidden="1"/>
    </xf>
    <xf numFmtId="0" fontId="112" fillId="0" borderId="56" xfId="0" applyFont="1" applyFill="1" applyBorder="1" applyAlignment="1" applyProtection="1">
      <alignment horizontal="center" wrapText="1"/>
      <protection hidden="1"/>
    </xf>
    <xf numFmtId="0" fontId="110" fillId="0" borderId="6" xfId="0" quotePrefix="1" applyFont="1" applyFill="1" applyBorder="1" applyAlignment="1" applyProtection="1">
      <alignment horizontal="center" vertical="center"/>
      <protection hidden="1"/>
    </xf>
    <xf numFmtId="0" fontId="110" fillId="0" borderId="6" xfId="0" quotePrefix="1" applyFont="1" applyFill="1" applyBorder="1" applyAlignment="1" applyProtection="1">
      <alignment vertical="center"/>
      <protection hidden="1"/>
    </xf>
    <xf numFmtId="0" fontId="112" fillId="0" borderId="9" xfId="0" applyFont="1" applyFill="1" applyBorder="1" applyAlignment="1" applyProtection="1">
      <alignment horizontal="center" vertical="center" wrapText="1"/>
      <protection hidden="1"/>
    </xf>
    <xf numFmtId="0" fontId="112" fillId="0" borderId="61" xfId="0" applyFont="1" applyFill="1" applyBorder="1" applyAlignment="1" applyProtection="1">
      <alignment horizontal="center" vertical="center" wrapText="1"/>
      <protection hidden="1"/>
    </xf>
    <xf numFmtId="0" fontId="112" fillId="0" borderId="11" xfId="0" applyFont="1" applyFill="1" applyBorder="1" applyAlignment="1" applyProtection="1">
      <alignment horizontal="center" vertical="center" wrapText="1"/>
      <protection hidden="1"/>
    </xf>
    <xf numFmtId="202" fontId="9" fillId="0" borderId="0" xfId="0" applyNumberFormat="1" applyFont="1" applyAlignment="1" applyProtection="1">
      <alignment horizontal="center" vertical="center"/>
      <protection locked="0"/>
    </xf>
    <xf numFmtId="205" fontId="110" fillId="0" borderId="0" xfId="0" quotePrefix="1" applyNumberFormat="1" applyFont="1" applyFill="1" applyBorder="1" applyAlignment="1" applyProtection="1">
      <alignment horizontal="center" vertical="center"/>
      <protection hidden="1"/>
    </xf>
    <xf numFmtId="205" fontId="110" fillId="0" borderId="6" xfId="0" quotePrefix="1" applyNumberFormat="1" applyFont="1" applyFill="1" applyBorder="1" applyAlignment="1" applyProtection="1">
      <alignment horizontal="center" vertical="center"/>
      <protection hidden="1"/>
    </xf>
    <xf numFmtId="205" fontId="110" fillId="0" borderId="8" xfId="0" quotePrefix="1" applyNumberFormat="1" applyFont="1" applyFill="1" applyBorder="1" applyAlignment="1" applyProtection="1">
      <alignment horizontal="center" vertical="center"/>
      <protection hidden="1"/>
    </xf>
    <xf numFmtId="205" fontId="110" fillId="0" borderId="12" xfId="0" quotePrefix="1" applyNumberFormat="1" applyFont="1" applyFill="1" applyBorder="1" applyAlignment="1" applyProtection="1">
      <alignment horizontal="center" vertical="center"/>
      <protection hidden="1"/>
    </xf>
    <xf numFmtId="205" fontId="110" fillId="0" borderId="6" xfId="0" quotePrefix="1" applyNumberFormat="1" applyFont="1" applyFill="1" applyBorder="1" applyAlignment="1" applyProtection="1">
      <protection hidden="1"/>
    </xf>
    <xf numFmtId="205" fontId="110" fillId="0" borderId="0" xfId="0" quotePrefix="1" applyNumberFormat="1" applyFont="1" applyFill="1" applyBorder="1" applyAlignment="1" applyProtection="1">
      <protection hidden="1"/>
    </xf>
    <xf numFmtId="205" fontId="110" fillId="0" borderId="8" xfId="0" quotePrefix="1" applyNumberFormat="1" applyFont="1" applyFill="1" applyBorder="1" applyAlignment="1" applyProtection="1">
      <protection hidden="1"/>
    </xf>
    <xf numFmtId="0" fontId="100" fillId="0" borderId="9" xfId="0" applyFont="1" applyBorder="1" applyAlignment="1" applyProtection="1">
      <alignment vertical="top"/>
      <protection hidden="1"/>
    </xf>
    <xf numFmtId="0" fontId="100" fillId="0" borderId="61" xfId="0" applyFont="1" applyBorder="1" applyAlignment="1" applyProtection="1">
      <alignment vertical="top"/>
      <protection hidden="1"/>
    </xf>
    <xf numFmtId="0" fontId="101" fillId="0" borderId="61" xfId="0" applyFont="1" applyBorder="1" applyAlignment="1" applyProtection="1">
      <alignment vertical="center"/>
      <protection hidden="1"/>
    </xf>
    <xf numFmtId="0" fontId="101" fillId="0" borderId="11" xfId="0" applyFont="1" applyBorder="1" applyAlignment="1" applyProtection="1">
      <alignment vertical="center"/>
      <protection hidden="1"/>
    </xf>
    <xf numFmtId="193" fontId="104" fillId="0" borderId="0" xfId="0" quotePrefix="1" applyNumberFormat="1" applyFont="1" applyAlignment="1" applyProtection="1">
      <alignment vertical="center"/>
      <protection hidden="1"/>
    </xf>
    <xf numFmtId="191" fontId="112" fillId="0" borderId="0" xfId="0" applyNumberFormat="1" applyFont="1" applyProtection="1">
      <protection hidden="1"/>
    </xf>
    <xf numFmtId="0" fontId="112" fillId="0" borderId="0" xfId="0" applyFont="1" applyProtection="1">
      <protection hidden="1"/>
    </xf>
    <xf numFmtId="0" fontId="9" fillId="22" borderId="0" xfId="0" applyFont="1" applyFill="1" applyAlignment="1" applyProtection="1">
      <alignment horizontal="center"/>
      <protection hidden="1"/>
    </xf>
    <xf numFmtId="204" fontId="9" fillId="21" borderId="0" xfId="0" quotePrefix="1" applyNumberFormat="1" applyFont="1" applyFill="1" applyAlignment="1" applyProtection="1">
      <alignment horizontal="center" vertical="center"/>
      <protection locked="0"/>
    </xf>
    <xf numFmtId="0" fontId="121" fillId="23" borderId="0" xfId="0" applyFont="1" applyFill="1" applyAlignment="1">
      <alignment horizontal="center" vertical="center" wrapText="1"/>
    </xf>
    <xf numFmtId="49" fontId="121" fillId="23" borderId="0" xfId="0" applyNumberFormat="1" applyFont="1" applyFill="1" applyAlignment="1">
      <alignment horizontal="center" vertical="center" wrapText="1"/>
    </xf>
    <xf numFmtId="0" fontId="121" fillId="23" borderId="0" xfId="0" applyFont="1" applyFill="1" applyAlignment="1">
      <alignment horizontal="center" vertical="center" textRotation="90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21" fillId="23" borderId="0" xfId="0" applyFont="1" applyFill="1" applyAlignment="1">
      <alignment horizontal="center" vertical="center" wrapText="1"/>
    </xf>
    <xf numFmtId="0" fontId="112" fillId="0" borderId="61" xfId="0" applyFont="1" applyFill="1" applyBorder="1" applyAlignment="1" applyProtection="1">
      <alignment horizontal="center" vertical="center" wrapText="1"/>
      <protection hidden="1"/>
    </xf>
    <xf numFmtId="0" fontId="112" fillId="0" borderId="54" xfId="0" applyFont="1" applyFill="1" applyBorder="1" applyAlignment="1" applyProtection="1">
      <alignment horizontal="center" wrapText="1"/>
      <protection hidden="1"/>
    </xf>
    <xf numFmtId="0" fontId="112" fillId="0" borderId="61" xfId="0" applyFont="1" applyFill="1" applyBorder="1" applyAlignment="1" applyProtection="1">
      <alignment horizontal="center" wrapText="1"/>
      <protection hidden="1"/>
    </xf>
    <xf numFmtId="0" fontId="10" fillId="0" borderId="0" xfId="0" applyFont="1" applyAlignment="1">
      <alignment horizontal="left"/>
    </xf>
    <xf numFmtId="0" fontId="30" fillId="10" borderId="18" xfId="0" applyFont="1" applyFill="1" applyBorder="1" applyAlignment="1" applyProtection="1">
      <alignment horizontal="center" vertical="top"/>
      <protection locked="0"/>
    </xf>
    <xf numFmtId="0" fontId="30" fillId="10" borderId="19" xfId="0" applyFont="1" applyFill="1" applyBorder="1" applyAlignment="1" applyProtection="1">
      <alignment horizontal="center" vertical="top"/>
      <protection locked="0"/>
    </xf>
    <xf numFmtId="0" fontId="30" fillId="10" borderId="51" xfId="0" applyFont="1" applyFill="1" applyBorder="1" applyAlignment="1" applyProtection="1">
      <alignment horizontal="center" vertical="top"/>
      <protection locked="0"/>
    </xf>
    <xf numFmtId="0" fontId="15" fillId="5" borderId="0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alignment horizontal="left"/>
      <protection hidden="1"/>
    </xf>
    <xf numFmtId="0" fontId="16" fillId="2" borderId="14" xfId="0" applyFont="1" applyFill="1" applyBorder="1" applyAlignment="1" applyProtection="1">
      <alignment horizontal="left"/>
      <protection hidden="1"/>
    </xf>
    <xf numFmtId="43" fontId="46" fillId="16" borderId="0" xfId="1" applyFont="1" applyFill="1" applyAlignment="1" applyProtection="1">
      <alignment horizontal="center"/>
      <protection locked="0"/>
    </xf>
    <xf numFmtId="0" fontId="68" fillId="16" borderId="0" xfId="0" applyFont="1" applyFill="1" applyAlignment="1" applyProtection="1">
      <alignment horizontal="center" vertical="center" wrapText="1"/>
      <protection locked="0"/>
    </xf>
    <xf numFmtId="0" fontId="65" fillId="16" borderId="0" xfId="0" applyFont="1" applyFill="1" applyAlignment="1" applyProtection="1">
      <alignment horizontal="center" vertical="center"/>
      <protection locked="0"/>
    </xf>
    <xf numFmtId="0" fontId="65" fillId="10" borderId="13" xfId="0" applyFont="1" applyFill="1" applyBorder="1" applyAlignment="1" applyProtection="1">
      <alignment horizontal="center"/>
      <protection hidden="1"/>
    </xf>
    <xf numFmtId="0" fontId="65" fillId="10" borderId="0" xfId="0" applyFont="1" applyFill="1" applyBorder="1" applyAlignment="1" applyProtection="1">
      <alignment horizontal="center"/>
      <protection hidden="1"/>
    </xf>
    <xf numFmtId="188" fontId="46" fillId="10" borderId="0" xfId="0" applyNumberFormat="1" applyFont="1" applyFill="1" applyBorder="1" applyAlignment="1" applyProtection="1">
      <alignment horizontal="left"/>
      <protection locked="0"/>
    </xf>
    <xf numFmtId="0" fontId="11" fillId="15" borderId="59" xfId="0" applyFont="1" applyFill="1" applyBorder="1" applyAlignment="1" applyProtection="1">
      <alignment horizontal="center" vertical="center"/>
      <protection hidden="1"/>
    </xf>
    <xf numFmtId="0" fontId="11" fillId="15" borderId="60" xfId="0" applyFont="1" applyFill="1" applyBorder="1" applyAlignment="1" applyProtection="1">
      <alignment horizontal="center" vertical="center"/>
      <protection hidden="1"/>
    </xf>
    <xf numFmtId="0" fontId="108" fillId="0" borderId="0" xfId="0" applyFont="1" applyFill="1" applyAlignment="1">
      <alignment horizontal="left" vertical="top"/>
    </xf>
    <xf numFmtId="207" fontId="11" fillId="0" borderId="0" xfId="0" applyNumberFormat="1" applyFont="1" applyAlignment="1">
      <alignment horizontal="center" vertical="center"/>
    </xf>
    <xf numFmtId="0" fontId="121" fillId="23" borderId="0" xfId="0" applyFont="1" applyFill="1" applyAlignment="1">
      <alignment horizontal="center" vertical="center" wrapText="1"/>
    </xf>
    <xf numFmtId="0" fontId="75" fillId="0" borderId="1" xfId="6" applyFont="1" applyBorder="1" applyAlignment="1">
      <alignment horizontal="left" vertical="center"/>
    </xf>
    <xf numFmtId="0" fontId="75" fillId="0" borderId="15" xfId="6" applyFont="1" applyBorder="1" applyAlignment="1">
      <alignment horizontal="left" vertical="center"/>
    </xf>
    <xf numFmtId="0" fontId="75" fillId="0" borderId="5" xfId="6" applyFont="1" applyBorder="1" applyAlignment="1">
      <alignment horizontal="left" vertical="center"/>
    </xf>
    <xf numFmtId="0" fontId="84" fillId="0" borderId="61" xfId="6" applyFont="1" applyBorder="1" applyAlignment="1">
      <alignment horizontal="left" vertical="top"/>
    </xf>
    <xf numFmtId="0" fontId="81" fillId="0" borderId="0" xfId="6" quotePrefix="1" applyFont="1" applyBorder="1" applyAlignment="1">
      <alignment horizontal="center"/>
    </xf>
    <xf numFmtId="0" fontId="81" fillId="0" borderId="8" xfId="6" quotePrefix="1" applyFont="1" applyBorder="1" applyAlignment="1">
      <alignment horizontal="center"/>
    </xf>
    <xf numFmtId="0" fontId="84" fillId="0" borderId="11" xfId="6" applyFont="1" applyBorder="1" applyAlignment="1">
      <alignment horizontal="left" vertical="top"/>
    </xf>
    <xf numFmtId="202" fontId="81" fillId="0" borderId="0" xfId="6" applyNumberFormat="1" applyFont="1" applyBorder="1" applyAlignment="1">
      <alignment horizontal="center"/>
    </xf>
    <xf numFmtId="202" fontId="81" fillId="0" borderId="0" xfId="6" quotePrefix="1" applyNumberFormat="1" applyFont="1" applyBorder="1" applyAlignment="1">
      <alignment horizontal="center"/>
    </xf>
    <xf numFmtId="202" fontId="81" fillId="0" borderId="8" xfId="6" quotePrefix="1" applyNumberFormat="1" applyFont="1" applyBorder="1" applyAlignment="1">
      <alignment horizontal="center"/>
    </xf>
    <xf numFmtId="0" fontId="2" fillId="0" borderId="61" xfId="6" applyFont="1" applyBorder="1" applyAlignment="1">
      <alignment horizontal="left" vertical="top"/>
    </xf>
    <xf numFmtId="0" fontId="2" fillId="0" borderId="11" xfId="6" applyFont="1" applyBorder="1" applyAlignment="1">
      <alignment horizontal="left" vertical="top"/>
    </xf>
    <xf numFmtId="0" fontId="44" fillId="0" borderId="75" xfId="6" applyBorder="1" applyAlignment="1">
      <alignment horizontal="center"/>
    </xf>
    <xf numFmtId="0" fontId="44" fillId="0" borderId="76" xfId="6" applyBorder="1" applyAlignment="1">
      <alignment horizontal="center"/>
    </xf>
    <xf numFmtId="0" fontId="88" fillId="0" borderId="6" xfId="6" applyFont="1" applyBorder="1" applyAlignment="1">
      <alignment horizontal="center" vertical="center" wrapText="1"/>
    </xf>
    <xf numFmtId="0" fontId="88" fillId="0" borderId="0" xfId="6" applyFont="1" applyBorder="1" applyAlignment="1">
      <alignment horizontal="center" vertical="center" wrapText="1"/>
    </xf>
    <xf numFmtId="0" fontId="88" fillId="0" borderId="9" xfId="6" applyFont="1" applyBorder="1" applyAlignment="1">
      <alignment horizontal="center" vertical="center" wrapText="1"/>
    </xf>
    <xf numFmtId="0" fontId="88" fillId="0" borderId="61" xfId="6" applyFont="1" applyBorder="1" applyAlignment="1">
      <alignment horizontal="center" vertical="center" wrapText="1"/>
    </xf>
    <xf numFmtId="0" fontId="89" fillId="0" borderId="55" xfId="6" applyFont="1" applyBorder="1" applyAlignment="1">
      <alignment horizontal="center" vertical="center"/>
    </xf>
    <xf numFmtId="0" fontId="89" fillId="0" borderId="54" xfId="6" applyFont="1" applyBorder="1" applyAlignment="1">
      <alignment horizontal="center" vertical="center"/>
    </xf>
    <xf numFmtId="0" fontId="89" fillId="0" borderId="56" xfId="6" applyFont="1" applyBorder="1" applyAlignment="1">
      <alignment horizontal="center" vertical="center"/>
    </xf>
    <xf numFmtId="0" fontId="89" fillId="0" borderId="9" xfId="6" applyFont="1" applyBorder="1" applyAlignment="1">
      <alignment horizontal="center" vertical="center"/>
    </xf>
    <xf numFmtId="0" fontId="89" fillId="0" borderId="61" xfId="6" applyFont="1" applyBorder="1" applyAlignment="1">
      <alignment horizontal="center" vertical="center"/>
    </xf>
    <xf numFmtId="0" fontId="89" fillId="0" borderId="11" xfId="6" applyFont="1" applyBorder="1" applyAlignment="1">
      <alignment horizontal="center" vertical="center"/>
    </xf>
    <xf numFmtId="0" fontId="43" fillId="0" borderId="55" xfId="6" applyFont="1" applyBorder="1" applyAlignment="1">
      <alignment horizontal="center" vertical="center"/>
    </xf>
    <xf numFmtId="0" fontId="43" fillId="0" borderId="56" xfId="6" applyFont="1" applyBorder="1" applyAlignment="1">
      <alignment horizontal="center" vertical="center"/>
    </xf>
    <xf numFmtId="0" fontId="43" fillId="0" borderId="9" xfId="6" applyFont="1" applyBorder="1" applyAlignment="1">
      <alignment horizontal="center" vertical="center"/>
    </xf>
    <xf numFmtId="0" fontId="43" fillId="0" borderId="11" xfId="6" applyFont="1" applyBorder="1" applyAlignment="1">
      <alignment horizontal="center" vertical="center"/>
    </xf>
    <xf numFmtId="195" fontId="44" fillId="0" borderId="55" xfId="6" quotePrefix="1" applyNumberFormat="1" applyFill="1" applyBorder="1" applyAlignment="1">
      <alignment horizontal="center" vertical="center" shrinkToFit="1"/>
    </xf>
    <xf numFmtId="195" fontId="44" fillId="0" borderId="56" xfId="6" applyNumberFormat="1" applyFill="1" applyBorder="1" applyAlignment="1">
      <alignment horizontal="center" vertical="center" shrinkToFit="1"/>
    </xf>
    <xf numFmtId="196" fontId="44" fillId="0" borderId="55" xfId="6" applyNumberFormat="1" applyFill="1" applyBorder="1" applyAlignment="1">
      <alignment vertical="center"/>
    </xf>
    <xf numFmtId="196" fontId="44" fillId="0" borderId="56" xfId="6" applyNumberFormat="1" applyFill="1" applyBorder="1" applyAlignment="1">
      <alignment vertical="center"/>
    </xf>
    <xf numFmtId="196" fontId="82" fillId="0" borderId="55" xfId="6" quotePrefix="1" applyNumberFormat="1" applyFont="1" applyFill="1" applyBorder="1" applyAlignment="1">
      <alignment horizontal="right" vertical="center"/>
    </xf>
    <xf numFmtId="196" fontId="82" fillId="0" borderId="56" xfId="6" applyNumberFormat="1" applyFont="1" applyFill="1" applyBorder="1" applyAlignment="1">
      <alignment horizontal="right" vertical="center"/>
    </xf>
    <xf numFmtId="196" fontId="44" fillId="0" borderId="55" xfId="6" applyNumberFormat="1" applyFill="1" applyBorder="1" applyAlignment="1">
      <alignment horizontal="center" vertical="center"/>
    </xf>
    <xf numFmtId="196" fontId="44" fillId="0" borderId="56" xfId="6" applyNumberFormat="1" applyFill="1" applyBorder="1" applyAlignment="1">
      <alignment horizontal="center" vertical="center"/>
    </xf>
    <xf numFmtId="195" fontId="44" fillId="0" borderId="6" xfId="6" applyNumberFormat="1" applyFill="1" applyBorder="1" applyAlignment="1">
      <alignment horizontal="center" vertical="center" shrinkToFit="1"/>
    </xf>
    <xf numFmtId="195" fontId="44" fillId="0" borderId="8" xfId="6" applyNumberFormat="1" applyFill="1" applyBorder="1" applyAlignment="1">
      <alignment horizontal="center" vertical="center" shrinkToFit="1"/>
    </xf>
    <xf numFmtId="196" fontId="44" fillId="0" borderId="6" xfId="6" applyNumberFormat="1" applyFill="1" applyBorder="1" applyAlignment="1">
      <alignment vertical="center"/>
    </xf>
    <xf numFmtId="196" fontId="44" fillId="0" borderId="8" xfId="6" applyNumberFormat="1" applyFill="1" applyBorder="1" applyAlignment="1">
      <alignment vertical="center"/>
    </xf>
    <xf numFmtId="196" fontId="44" fillId="0" borderId="6" xfId="6" applyNumberFormat="1" applyFill="1" applyBorder="1" applyAlignment="1">
      <alignment horizontal="center" vertical="center"/>
    </xf>
    <xf numFmtId="196" fontId="44" fillId="0" borderId="8" xfId="6" applyNumberFormat="1" applyFill="1" applyBorder="1" applyAlignment="1">
      <alignment horizontal="center" vertical="center"/>
    </xf>
    <xf numFmtId="196" fontId="44" fillId="0" borderId="9" xfId="6" applyNumberFormat="1" applyFill="1" applyBorder="1" applyAlignment="1">
      <alignment vertical="center"/>
    </xf>
    <xf numFmtId="196" fontId="44" fillId="0" borderId="11" xfId="6" applyNumberFormat="1" applyFill="1" applyBorder="1" applyAlignment="1">
      <alignment vertical="center"/>
    </xf>
    <xf numFmtId="0" fontId="95" fillId="0" borderId="77" xfId="6" applyFont="1" applyFill="1" applyBorder="1" applyAlignment="1">
      <alignment horizontal="left" vertical="top"/>
    </xf>
    <xf numFmtId="209" fontId="44" fillId="0" borderId="6" xfId="6" quotePrefix="1" applyNumberFormat="1" applyFill="1" applyBorder="1" applyAlignment="1">
      <alignment horizontal="center" vertical="top" shrinkToFit="1"/>
    </xf>
    <xf numFmtId="209" fontId="44" fillId="0" borderId="8" xfId="6" applyNumberFormat="1" applyFill="1" applyBorder="1" applyAlignment="1">
      <alignment horizontal="center" vertical="top" shrinkToFit="1"/>
    </xf>
    <xf numFmtId="196" fontId="44" fillId="0" borderId="6" xfId="6" applyNumberFormat="1" applyFill="1" applyBorder="1" applyAlignment="1">
      <alignment horizontal="center" vertical="center" shrinkToFit="1"/>
    </xf>
    <xf numFmtId="196" fontId="44" fillId="0" borderId="8" xfId="6" applyNumberFormat="1" applyFill="1" applyBorder="1" applyAlignment="1">
      <alignment horizontal="center" vertical="center" shrinkToFit="1"/>
    </xf>
    <xf numFmtId="209" fontId="98" fillId="0" borderId="23" xfId="6" applyNumberFormat="1" applyFont="1" applyBorder="1" applyAlignment="1">
      <alignment horizontal="center"/>
    </xf>
    <xf numFmtId="197" fontId="44" fillId="0" borderId="23" xfId="6" applyNumberFormat="1" applyBorder="1" applyAlignment="1">
      <alignment horizontal="center" vertical="center"/>
    </xf>
    <xf numFmtId="196" fontId="97" fillId="0" borderId="9" xfId="6" applyNumberFormat="1" applyFont="1" applyFill="1" applyBorder="1" applyAlignment="1"/>
    <xf numFmtId="196" fontId="97" fillId="0" borderId="11" xfId="6" applyNumberFormat="1" applyFont="1" applyFill="1" applyBorder="1" applyAlignment="1"/>
    <xf numFmtId="196" fontId="98" fillId="0" borderId="9" xfId="6" applyNumberFormat="1" applyFont="1" applyFill="1" applyBorder="1" applyAlignment="1"/>
    <xf numFmtId="196" fontId="98" fillId="0" borderId="11" xfId="6" applyNumberFormat="1" applyFont="1" applyFill="1" applyBorder="1" applyAlignment="1"/>
    <xf numFmtId="47" fontId="44" fillId="0" borderId="9" xfId="6" applyNumberFormat="1" applyFill="1" applyBorder="1" applyAlignment="1">
      <alignment horizontal="center" vertical="center"/>
    </xf>
    <xf numFmtId="47" fontId="44" fillId="0" borderId="11" xfId="6" applyNumberFormat="1" applyFill="1" applyBorder="1" applyAlignment="1">
      <alignment horizontal="center" vertical="center"/>
    </xf>
    <xf numFmtId="196" fontId="44" fillId="0" borderId="9" xfId="6" applyNumberFormat="1" applyFill="1" applyBorder="1" applyAlignment="1">
      <alignment horizontal="center" vertical="center" shrinkToFit="1"/>
    </xf>
    <xf numFmtId="196" fontId="44" fillId="0" borderId="11" xfId="6" applyNumberFormat="1" applyFill="1" applyBorder="1" applyAlignment="1">
      <alignment horizontal="center" vertical="center" shrinkToFit="1"/>
    </xf>
    <xf numFmtId="0" fontId="112" fillId="0" borderId="10" xfId="0" quotePrefix="1" applyFont="1" applyFill="1" applyBorder="1" applyAlignment="1" applyProtection="1">
      <alignment horizontal="center" vertical="center"/>
      <protection hidden="1"/>
    </xf>
    <xf numFmtId="0" fontId="112" fillId="0" borderId="12" xfId="0" quotePrefix="1" applyFont="1" applyFill="1" applyBorder="1" applyAlignment="1" applyProtection="1">
      <alignment horizontal="center" vertical="center"/>
      <protection hidden="1"/>
    </xf>
    <xf numFmtId="0" fontId="112" fillId="0" borderId="62" xfId="0" quotePrefix="1" applyFont="1" applyFill="1" applyBorder="1" applyAlignment="1" applyProtection="1">
      <alignment horizontal="center" vertical="center"/>
      <protection hidden="1"/>
    </xf>
    <xf numFmtId="204" fontId="110" fillId="0" borderId="6" xfId="0" quotePrefix="1" applyNumberFormat="1" applyFont="1" applyFill="1" applyBorder="1" applyAlignment="1" applyProtection="1">
      <alignment horizontal="center" vertical="center"/>
      <protection hidden="1"/>
    </xf>
    <xf numFmtId="204" fontId="110" fillId="0" borderId="0" xfId="0" quotePrefix="1" applyNumberFormat="1" applyFont="1" applyFill="1" applyBorder="1" applyAlignment="1" applyProtection="1">
      <alignment horizontal="center" vertical="center"/>
      <protection hidden="1"/>
    </xf>
    <xf numFmtId="204" fontId="110" fillId="0" borderId="8" xfId="0" quotePrefix="1" applyNumberFormat="1" applyFont="1" applyFill="1" applyBorder="1" applyAlignment="1" applyProtection="1">
      <alignment horizontal="center" vertical="center"/>
      <protection hidden="1"/>
    </xf>
    <xf numFmtId="0" fontId="110" fillId="0" borderId="9" xfId="0" applyFont="1" applyFill="1" applyBorder="1" applyAlignment="1" applyProtection="1">
      <alignment horizontal="center" vertical="center" wrapText="1"/>
      <protection hidden="1"/>
    </xf>
    <xf numFmtId="0" fontId="110" fillId="0" borderId="61" xfId="0" applyFont="1" applyFill="1" applyBorder="1" applyAlignment="1" applyProtection="1">
      <alignment horizontal="center" vertical="center" wrapText="1"/>
      <protection hidden="1"/>
    </xf>
    <xf numFmtId="0" fontId="112" fillId="0" borderId="0" xfId="0" quotePrefix="1" applyFont="1" applyFill="1" applyBorder="1" applyAlignment="1" applyProtection="1">
      <alignment horizontal="left" vertical="center" wrapText="1"/>
      <protection hidden="1"/>
    </xf>
    <xf numFmtId="0" fontId="112" fillId="0" borderId="8" xfId="0" quotePrefix="1" applyFont="1" applyFill="1" applyBorder="1" applyAlignment="1" applyProtection="1">
      <alignment horizontal="left" vertical="center" wrapText="1"/>
      <protection hidden="1"/>
    </xf>
    <xf numFmtId="203" fontId="112" fillId="0" borderId="6" xfId="0" quotePrefix="1" applyNumberFormat="1" applyFont="1" applyFill="1" applyBorder="1" applyAlignment="1" applyProtection="1">
      <alignment horizontal="left" vertical="top"/>
      <protection hidden="1"/>
    </xf>
    <xf numFmtId="203" fontId="112" fillId="0" borderId="0" xfId="0" quotePrefix="1" applyNumberFormat="1" applyFont="1" applyFill="1" applyBorder="1" applyAlignment="1" applyProtection="1">
      <alignment horizontal="left" vertical="top"/>
      <protection hidden="1"/>
    </xf>
    <xf numFmtId="190" fontId="112" fillId="0" borderId="0" xfId="0" quotePrefix="1" applyNumberFormat="1" applyFont="1" applyFill="1" applyBorder="1" applyAlignment="1" applyProtection="1">
      <alignment horizontal="left" vertical="center"/>
      <protection hidden="1"/>
    </xf>
    <xf numFmtId="190" fontId="112" fillId="0" borderId="8" xfId="0" quotePrefix="1" applyNumberFormat="1" applyFont="1" applyFill="1" applyBorder="1" applyAlignment="1" applyProtection="1">
      <alignment horizontal="left" vertical="center"/>
      <protection hidden="1"/>
    </xf>
    <xf numFmtId="195" fontId="112" fillId="0" borderId="6" xfId="0" quotePrefix="1" applyNumberFormat="1" applyFont="1" applyFill="1" applyBorder="1" applyAlignment="1" applyProtection="1">
      <alignment horizontal="center"/>
      <protection hidden="1"/>
    </xf>
    <xf numFmtId="195" fontId="112" fillId="0" borderId="0" xfId="0" quotePrefix="1" applyNumberFormat="1" applyFont="1" applyFill="1" applyBorder="1" applyAlignment="1" applyProtection="1">
      <alignment horizontal="center"/>
      <protection hidden="1"/>
    </xf>
    <xf numFmtId="195" fontId="112" fillId="0" borderId="8" xfId="0" quotePrefix="1" applyNumberFormat="1" applyFont="1" applyFill="1" applyBorder="1" applyAlignment="1" applyProtection="1">
      <alignment horizontal="center"/>
      <protection hidden="1"/>
    </xf>
    <xf numFmtId="0" fontId="100" fillId="0" borderId="6" xfId="0" applyFont="1" applyBorder="1" applyAlignment="1" applyProtection="1">
      <alignment horizontal="center" vertical="top"/>
      <protection hidden="1"/>
    </xf>
    <xf numFmtId="0" fontId="100" fillId="0" borderId="0" xfId="0" applyFont="1" applyBorder="1" applyAlignment="1" applyProtection="1">
      <alignment horizontal="center" vertical="top"/>
      <protection hidden="1"/>
    </xf>
    <xf numFmtId="0" fontId="100" fillId="0" borderId="8" xfId="0" applyFont="1" applyBorder="1" applyAlignment="1" applyProtection="1">
      <alignment horizontal="center" vertical="top"/>
      <protection hidden="1"/>
    </xf>
    <xf numFmtId="0" fontId="101" fillId="0" borderId="55" xfId="0" applyFont="1" applyBorder="1" applyAlignment="1" applyProtection="1">
      <alignment horizontal="center" vertical="center" wrapText="1"/>
      <protection hidden="1"/>
    </xf>
    <xf numFmtId="0" fontId="101" fillId="0" borderId="54" xfId="0" applyFont="1" applyBorder="1" applyAlignment="1" applyProtection="1">
      <alignment horizontal="center" vertical="center" wrapText="1"/>
      <protection hidden="1"/>
    </xf>
    <xf numFmtId="0" fontId="101" fillId="0" borderId="56" xfId="0" applyFont="1" applyBorder="1" applyAlignment="1" applyProtection="1">
      <alignment horizontal="center" vertical="center" wrapText="1"/>
      <protection hidden="1"/>
    </xf>
    <xf numFmtId="0" fontId="101" fillId="0" borderId="6" xfId="0" applyFont="1" applyBorder="1" applyAlignment="1" applyProtection="1">
      <alignment horizontal="center" vertical="center" wrapText="1"/>
      <protection hidden="1"/>
    </xf>
    <xf numFmtId="0" fontId="101" fillId="0" borderId="0" xfId="0" applyFont="1" applyBorder="1" applyAlignment="1" applyProtection="1">
      <alignment horizontal="center" vertical="center" wrapText="1"/>
      <protection hidden="1"/>
    </xf>
    <xf numFmtId="0" fontId="101" fillId="0" borderId="8" xfId="0" applyFont="1" applyBorder="1" applyAlignment="1" applyProtection="1">
      <alignment horizontal="center" vertical="center" wrapText="1"/>
      <protection hidden="1"/>
    </xf>
    <xf numFmtId="0" fontId="101" fillId="0" borderId="9" xfId="0" applyFont="1" applyBorder="1" applyAlignment="1" applyProtection="1">
      <alignment horizontal="center" vertical="center" wrapText="1"/>
      <protection hidden="1"/>
    </xf>
    <xf numFmtId="0" fontId="101" fillId="0" borderId="61" xfId="0" applyFont="1" applyBorder="1" applyAlignment="1" applyProtection="1">
      <alignment horizontal="center" vertical="center" wrapText="1"/>
      <protection hidden="1"/>
    </xf>
    <xf numFmtId="0" fontId="101" fillId="0" borderId="11" xfId="0" applyFont="1" applyBorder="1" applyAlignment="1" applyProtection="1">
      <alignment horizontal="center" vertical="center" wrapText="1"/>
      <protection hidden="1"/>
    </xf>
    <xf numFmtId="190" fontId="112" fillId="0" borderId="6" xfId="0" quotePrefix="1" applyNumberFormat="1" applyFont="1" applyFill="1" applyBorder="1" applyAlignment="1" applyProtection="1">
      <alignment horizontal="left" vertical="center"/>
      <protection hidden="1"/>
    </xf>
    <xf numFmtId="0" fontId="112" fillId="0" borderId="6" xfId="0" quotePrefix="1" applyFont="1" applyFill="1" applyBorder="1" applyAlignment="1" applyProtection="1">
      <alignment horizontal="center"/>
      <protection hidden="1"/>
    </xf>
    <xf numFmtId="0" fontId="112" fillId="0" borderId="8" xfId="0" applyFont="1" applyFill="1" applyBorder="1" applyAlignment="1" applyProtection="1">
      <alignment horizontal="center"/>
      <protection hidden="1"/>
    </xf>
    <xf numFmtId="0" fontId="112" fillId="0" borderId="6" xfId="0" applyFont="1" applyFill="1" applyBorder="1" applyAlignment="1" applyProtection="1">
      <alignment horizontal="center"/>
      <protection hidden="1"/>
    </xf>
    <xf numFmtId="0" fontId="59" fillId="0" borderId="0" xfId="0" applyFont="1" applyFill="1" applyAlignment="1" applyProtection="1">
      <alignment horizontal="left" vertical="top"/>
      <protection hidden="1"/>
    </xf>
    <xf numFmtId="0" fontId="62" fillId="0" borderId="0" xfId="0" applyFont="1" applyAlignment="1" applyProtection="1">
      <alignment horizontal="left" vertical="center"/>
      <protection hidden="1"/>
    </xf>
    <xf numFmtId="0" fontId="105" fillId="0" borderId="61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horizontal="left" vertical="top"/>
      <protection hidden="1"/>
    </xf>
    <xf numFmtId="0" fontId="100" fillId="0" borderId="12" xfId="0" applyFont="1" applyFill="1" applyBorder="1" applyAlignment="1" applyProtection="1">
      <alignment horizontal="center" textRotation="90"/>
      <protection hidden="1"/>
    </xf>
    <xf numFmtId="0" fontId="69" fillId="0" borderId="55" xfId="0" applyFont="1" applyFill="1" applyBorder="1" applyAlignment="1" applyProtection="1">
      <alignment horizontal="center" vertical="center" wrapText="1"/>
      <protection hidden="1"/>
    </xf>
    <xf numFmtId="0" fontId="69" fillId="0" borderId="54" xfId="0" applyFont="1" applyFill="1" applyBorder="1" applyAlignment="1" applyProtection="1">
      <alignment horizontal="center" vertical="center" wrapText="1"/>
      <protection hidden="1"/>
    </xf>
    <xf numFmtId="0" fontId="101" fillId="0" borderId="12" xfId="0" applyFont="1" applyBorder="1" applyAlignment="1" applyProtection="1">
      <alignment horizontal="center" vertical="center"/>
      <protection hidden="1"/>
    </xf>
    <xf numFmtId="0" fontId="100" fillId="0" borderId="12" xfId="0" applyFont="1" applyBorder="1" applyAlignment="1" applyProtection="1">
      <alignment horizontal="center"/>
      <protection hidden="1"/>
    </xf>
    <xf numFmtId="0" fontId="51" fillId="0" borderId="55" xfId="0" applyFont="1" applyFill="1" applyBorder="1" applyAlignment="1" applyProtection="1">
      <alignment horizontal="center" vertical="center" wrapText="1"/>
      <protection hidden="1"/>
    </xf>
    <xf numFmtId="0" fontId="51" fillId="0" borderId="54" xfId="0" applyFont="1" applyFill="1" applyBorder="1" applyAlignment="1" applyProtection="1">
      <alignment horizontal="center" vertical="center" wrapText="1"/>
      <protection hidden="1"/>
    </xf>
    <xf numFmtId="0" fontId="51" fillId="0" borderId="56" xfId="0" applyFont="1" applyFill="1" applyBorder="1" applyAlignment="1" applyProtection="1">
      <alignment horizontal="center" vertical="center" wrapText="1"/>
      <protection hidden="1"/>
    </xf>
    <xf numFmtId="0" fontId="49" fillId="0" borderId="55" xfId="0" applyFont="1" applyFill="1" applyBorder="1" applyAlignment="1" applyProtection="1">
      <alignment horizontal="center"/>
      <protection hidden="1"/>
    </xf>
    <xf numFmtId="0" fontId="49" fillId="0" borderId="54" xfId="0" applyFont="1" applyFill="1" applyBorder="1" applyAlignment="1" applyProtection="1">
      <alignment horizontal="center"/>
      <protection hidden="1"/>
    </xf>
    <xf numFmtId="0" fontId="49" fillId="0" borderId="56" xfId="0" applyFont="1" applyFill="1" applyBorder="1" applyAlignment="1" applyProtection="1">
      <alignment horizontal="center"/>
      <protection hidden="1"/>
    </xf>
    <xf numFmtId="0" fontId="51" fillId="0" borderId="62" xfId="0" applyFont="1" applyFill="1" applyBorder="1" applyAlignment="1" applyProtection="1">
      <alignment horizontal="center" vertical="center"/>
      <protection hidden="1"/>
    </xf>
    <xf numFmtId="0" fontId="51" fillId="0" borderId="62" xfId="0" applyFont="1" applyFill="1" applyBorder="1" applyAlignment="1" applyProtection="1">
      <alignment horizontal="center" vertical="center" textRotation="90"/>
      <protection hidden="1"/>
    </xf>
    <xf numFmtId="206" fontId="112" fillId="0" borderId="6" xfId="0" quotePrefix="1" applyNumberFormat="1" applyFont="1" applyFill="1" applyBorder="1" applyAlignment="1" applyProtection="1">
      <alignment horizontal="center"/>
      <protection hidden="1"/>
    </xf>
    <xf numFmtId="206" fontId="112" fillId="0" borderId="0" xfId="0" quotePrefix="1" applyNumberFormat="1" applyFont="1" applyFill="1" applyBorder="1" applyAlignment="1" applyProtection="1">
      <alignment horizontal="center"/>
      <protection hidden="1"/>
    </xf>
    <xf numFmtId="206" fontId="112" fillId="0" borderId="8" xfId="0" quotePrefix="1" applyNumberFormat="1" applyFont="1" applyFill="1" applyBorder="1" applyAlignment="1" applyProtection="1">
      <alignment horizontal="center"/>
      <protection hidden="1"/>
    </xf>
    <xf numFmtId="43" fontId="112" fillId="0" borderId="6" xfId="1" applyFont="1" applyFill="1" applyBorder="1" applyAlignment="1" applyProtection="1">
      <alignment horizontal="center"/>
      <protection hidden="1"/>
    </xf>
    <xf numFmtId="43" fontId="112" fillId="0" borderId="0" xfId="1" applyFont="1" applyFill="1" applyBorder="1" applyAlignment="1" applyProtection="1">
      <alignment horizontal="center"/>
      <protection hidden="1"/>
    </xf>
    <xf numFmtId="43" fontId="112" fillId="0" borderId="8" xfId="1" applyFont="1" applyFill="1" applyBorder="1" applyAlignment="1" applyProtection="1">
      <alignment horizontal="center"/>
      <protection hidden="1"/>
    </xf>
    <xf numFmtId="43" fontId="112" fillId="0" borderId="6" xfId="1" quotePrefix="1" applyFont="1" applyFill="1" applyBorder="1" applyAlignment="1" applyProtection="1">
      <alignment horizontal="center"/>
      <protection hidden="1"/>
    </xf>
    <xf numFmtId="43" fontId="112" fillId="0" borderId="0" xfId="1" quotePrefix="1" applyFont="1" applyFill="1" applyBorder="1" applyAlignment="1" applyProtection="1">
      <alignment horizontal="center"/>
      <protection hidden="1"/>
    </xf>
    <xf numFmtId="43" fontId="112" fillId="0" borderId="8" xfId="1" quotePrefix="1" applyFont="1" applyFill="1" applyBorder="1" applyAlignment="1" applyProtection="1">
      <alignment horizontal="center"/>
      <protection hidden="1"/>
    </xf>
    <xf numFmtId="0" fontId="112" fillId="0" borderId="0" xfId="0" applyFont="1" applyAlignment="1" applyProtection="1">
      <alignment horizontal="right" vertical="top"/>
      <protection hidden="1"/>
    </xf>
    <xf numFmtId="0" fontId="112" fillId="0" borderId="0" xfId="0" applyFont="1" applyAlignment="1" applyProtection="1">
      <alignment horizontal="center" vertical="top"/>
      <protection hidden="1"/>
    </xf>
    <xf numFmtId="192" fontId="112" fillId="0" borderId="0" xfId="0" applyNumberFormat="1" applyFont="1" applyAlignment="1" applyProtection="1">
      <alignment horizontal="center"/>
      <protection locked="0"/>
    </xf>
    <xf numFmtId="43" fontId="111" fillId="0" borderId="55" xfId="1" applyFont="1" applyBorder="1" applyAlignment="1" applyProtection="1">
      <alignment horizontal="center" vertical="top"/>
      <protection hidden="1"/>
    </xf>
    <xf numFmtId="43" fontId="111" fillId="0" borderId="54" xfId="1" applyFont="1" applyBorder="1" applyAlignment="1" applyProtection="1">
      <alignment horizontal="center" vertical="top"/>
      <protection hidden="1"/>
    </xf>
    <xf numFmtId="43" fontId="111" fillId="0" borderId="56" xfId="1" applyFont="1" applyBorder="1" applyAlignment="1" applyProtection="1">
      <alignment horizontal="center" vertical="top"/>
      <protection hidden="1"/>
    </xf>
    <xf numFmtId="43" fontId="111" fillId="0" borderId="9" xfId="1" applyFont="1" applyBorder="1" applyAlignment="1" applyProtection="1">
      <alignment horizontal="center" vertical="top"/>
      <protection hidden="1"/>
    </xf>
    <xf numFmtId="43" fontId="111" fillId="0" borderId="61" xfId="1" applyFont="1" applyBorder="1" applyAlignment="1" applyProtection="1">
      <alignment horizontal="center" vertical="top"/>
      <protection hidden="1"/>
    </xf>
    <xf numFmtId="43" fontId="111" fillId="0" borderId="11" xfId="1" applyFont="1" applyBorder="1" applyAlignment="1" applyProtection="1">
      <alignment horizontal="center" vertical="top"/>
      <protection hidden="1"/>
    </xf>
    <xf numFmtId="43" fontId="111" fillId="0" borderId="69" xfId="1" applyFont="1" applyBorder="1" applyAlignment="1" applyProtection="1">
      <alignment horizontal="center" vertical="top"/>
      <protection hidden="1"/>
    </xf>
    <xf numFmtId="43" fontId="111" fillId="0" borderId="67" xfId="1" applyFont="1" applyBorder="1" applyAlignment="1" applyProtection="1">
      <alignment horizontal="center" vertical="top"/>
      <protection hidden="1"/>
    </xf>
    <xf numFmtId="43" fontId="111" fillId="0" borderId="70" xfId="1" applyFont="1" applyBorder="1" applyAlignment="1" applyProtection="1">
      <alignment horizontal="center" vertical="top"/>
      <protection hidden="1"/>
    </xf>
    <xf numFmtId="9" fontId="51" fillId="0" borderId="12" xfId="5" applyFont="1" applyBorder="1" applyAlignment="1" applyProtection="1">
      <alignment horizontal="center"/>
      <protection hidden="1"/>
    </xf>
    <xf numFmtId="43" fontId="60" fillId="0" borderId="71" xfId="1" applyFont="1" applyBorder="1" applyAlignment="1" applyProtection="1">
      <alignment horizontal="center"/>
      <protection hidden="1"/>
    </xf>
    <xf numFmtId="43" fontId="60" fillId="0" borderId="72" xfId="1" applyFont="1" applyBorder="1" applyAlignment="1" applyProtection="1">
      <alignment horizontal="center"/>
      <protection hidden="1"/>
    </xf>
    <xf numFmtId="0" fontId="112" fillId="0" borderId="73" xfId="0" applyFont="1" applyBorder="1" applyAlignment="1" applyProtection="1">
      <alignment horizontal="center"/>
      <protection hidden="1"/>
    </xf>
    <xf numFmtId="0" fontId="112" fillId="0" borderId="0" xfId="0" applyFont="1" applyAlignment="1" applyProtection="1">
      <alignment horizontal="center"/>
      <protection hidden="1"/>
    </xf>
    <xf numFmtId="0" fontId="112" fillId="0" borderId="68" xfId="0" applyFont="1" applyBorder="1" applyAlignment="1" applyProtection="1">
      <alignment horizontal="center"/>
      <protection hidden="1"/>
    </xf>
    <xf numFmtId="0" fontId="100" fillId="0" borderId="55" xfId="0" applyFont="1" applyFill="1" applyBorder="1" applyAlignment="1" applyProtection="1">
      <alignment horizontal="center" vertical="center" wrapText="1"/>
      <protection hidden="1"/>
    </xf>
    <xf numFmtId="0" fontId="100" fillId="0" borderId="54" xfId="0" applyFont="1" applyFill="1" applyBorder="1" applyAlignment="1" applyProtection="1">
      <alignment horizontal="center" vertical="center" wrapText="1"/>
      <protection hidden="1"/>
    </xf>
    <xf numFmtId="0" fontId="100" fillId="0" borderId="56" xfId="0" applyFont="1" applyFill="1" applyBorder="1" applyAlignment="1" applyProtection="1">
      <alignment horizontal="center" vertical="center" wrapText="1"/>
      <protection hidden="1"/>
    </xf>
    <xf numFmtId="0" fontId="100" fillId="0" borderId="6" xfId="0" applyFont="1" applyFill="1" applyBorder="1" applyAlignment="1" applyProtection="1">
      <alignment horizontal="center" vertical="center" wrapText="1"/>
      <protection hidden="1"/>
    </xf>
    <xf numFmtId="0" fontId="100" fillId="0" borderId="0" xfId="0" applyFont="1" applyFill="1" applyBorder="1" applyAlignment="1" applyProtection="1">
      <alignment horizontal="center" vertical="center" wrapText="1"/>
      <protection hidden="1"/>
    </xf>
    <xf numFmtId="0" fontId="100" fillId="0" borderId="8" xfId="0" applyFont="1" applyFill="1" applyBorder="1" applyAlignment="1" applyProtection="1">
      <alignment horizontal="center" vertical="center" wrapText="1"/>
      <protection hidden="1"/>
    </xf>
    <xf numFmtId="0" fontId="100" fillId="0" borderId="9" xfId="0" applyFont="1" applyFill="1" applyBorder="1" applyAlignment="1" applyProtection="1">
      <alignment horizontal="center" vertical="center" wrapText="1"/>
      <protection hidden="1"/>
    </xf>
    <xf numFmtId="0" fontId="100" fillId="0" borderId="61" xfId="0" applyFont="1" applyFill="1" applyBorder="1" applyAlignment="1" applyProtection="1">
      <alignment horizontal="center" vertical="center" wrapText="1"/>
      <protection hidden="1"/>
    </xf>
    <xf numFmtId="0" fontId="100" fillId="0" borderId="11" xfId="0" applyFont="1" applyFill="1" applyBorder="1" applyAlignment="1" applyProtection="1">
      <alignment horizontal="center" vertical="center" wrapText="1"/>
      <protection hidden="1"/>
    </xf>
    <xf numFmtId="0" fontId="106" fillId="0" borderId="6" xfId="0" applyFont="1" applyBorder="1" applyAlignment="1" applyProtection="1">
      <alignment horizontal="center" vertical="center"/>
      <protection hidden="1"/>
    </xf>
    <xf numFmtId="0" fontId="106" fillId="0" borderId="0" xfId="0" applyFont="1" applyBorder="1" applyAlignment="1" applyProtection="1">
      <alignment horizontal="center" vertical="center"/>
      <protection hidden="1"/>
    </xf>
    <xf numFmtId="0" fontId="106" fillId="0" borderId="8" xfId="0" applyFont="1" applyBorder="1" applyAlignment="1" applyProtection="1">
      <alignment horizontal="center" vertical="center"/>
      <protection hidden="1"/>
    </xf>
    <xf numFmtId="0" fontId="101" fillId="0" borderId="55" xfId="0" applyFont="1" applyBorder="1" applyAlignment="1" applyProtection="1">
      <alignment horizontal="center" vertical="center"/>
      <protection hidden="1"/>
    </xf>
    <xf numFmtId="0" fontId="101" fillId="0" borderId="54" xfId="0" applyFont="1" applyBorder="1" applyAlignment="1" applyProtection="1">
      <alignment horizontal="center" vertical="center"/>
      <protection hidden="1"/>
    </xf>
    <xf numFmtId="0" fontId="101" fillId="0" borderId="56" xfId="0" applyFont="1" applyBorder="1" applyAlignment="1" applyProtection="1">
      <alignment horizontal="center" vertical="center"/>
      <protection hidden="1"/>
    </xf>
    <xf numFmtId="0" fontId="101" fillId="0" borderId="6" xfId="0" applyFont="1" applyBorder="1" applyAlignment="1" applyProtection="1">
      <alignment horizontal="center" vertical="center"/>
      <protection hidden="1"/>
    </xf>
    <xf numFmtId="0" fontId="101" fillId="0" borderId="0" xfId="0" applyFont="1" applyBorder="1" applyAlignment="1" applyProtection="1">
      <alignment horizontal="center" vertical="center"/>
      <protection hidden="1"/>
    </xf>
    <xf numFmtId="0" fontId="101" fillId="0" borderId="8" xfId="0" applyFont="1" applyBorder="1" applyAlignment="1" applyProtection="1">
      <alignment horizontal="center" vertical="center"/>
      <protection hidden="1"/>
    </xf>
    <xf numFmtId="0" fontId="101" fillId="0" borderId="9" xfId="0" applyFont="1" applyBorder="1" applyAlignment="1" applyProtection="1">
      <alignment horizontal="center" vertical="center"/>
      <protection hidden="1"/>
    </xf>
    <xf numFmtId="0" fontId="101" fillId="0" borderId="61" xfId="0" applyFont="1" applyBorder="1" applyAlignment="1" applyProtection="1">
      <alignment horizontal="center" vertical="center"/>
      <protection hidden="1"/>
    </xf>
    <xf numFmtId="0" fontId="101" fillId="0" borderId="11" xfId="0" applyFont="1" applyBorder="1" applyAlignment="1" applyProtection="1">
      <alignment horizontal="center" vertical="center"/>
      <protection hidden="1"/>
    </xf>
    <xf numFmtId="0" fontId="113" fillId="0" borderId="55" xfId="0" applyFont="1" applyBorder="1" applyAlignment="1" applyProtection="1">
      <alignment horizontal="center" vertical="center" wrapText="1"/>
      <protection hidden="1"/>
    </xf>
    <xf numFmtId="0" fontId="113" fillId="0" borderId="54" xfId="0" applyFont="1" applyBorder="1" applyAlignment="1" applyProtection="1">
      <alignment horizontal="center" vertical="center" wrapText="1"/>
      <protection hidden="1"/>
    </xf>
    <xf numFmtId="0" fontId="113" fillId="0" borderId="56" xfId="0" applyFont="1" applyBorder="1" applyAlignment="1" applyProtection="1">
      <alignment horizontal="center" vertical="center" wrapText="1"/>
      <protection hidden="1"/>
    </xf>
    <xf numFmtId="0" fontId="113" fillId="0" borderId="6" xfId="0" applyFont="1" applyBorder="1" applyAlignment="1" applyProtection="1">
      <alignment horizontal="center" vertical="center" wrapText="1"/>
      <protection hidden="1"/>
    </xf>
    <xf numFmtId="0" fontId="113" fillId="0" borderId="0" xfId="0" applyFont="1" applyBorder="1" applyAlignment="1" applyProtection="1">
      <alignment horizontal="center" vertical="center" wrapText="1"/>
      <protection hidden="1"/>
    </xf>
    <xf numFmtId="0" fontId="113" fillId="0" borderId="8" xfId="0" applyFont="1" applyBorder="1" applyAlignment="1" applyProtection="1">
      <alignment horizontal="center" vertical="center" wrapText="1"/>
      <protection hidden="1"/>
    </xf>
    <xf numFmtId="0" fontId="113" fillId="0" borderId="9" xfId="0" applyFont="1" applyBorder="1" applyAlignment="1" applyProtection="1">
      <alignment horizontal="center" vertical="center" wrapText="1"/>
      <protection hidden="1"/>
    </xf>
    <xf numFmtId="0" fontId="113" fillId="0" borderId="61" xfId="0" applyFont="1" applyBorder="1" applyAlignment="1" applyProtection="1">
      <alignment horizontal="center" vertical="center" wrapText="1"/>
      <protection hidden="1"/>
    </xf>
    <xf numFmtId="0" fontId="113" fillId="0" borderId="11" xfId="0" applyFont="1" applyBorder="1" applyAlignment="1" applyProtection="1">
      <alignment horizontal="center" vertical="center" wrapText="1"/>
      <protection hidden="1"/>
    </xf>
    <xf numFmtId="0" fontId="101" fillId="0" borderId="55" xfId="0" applyFont="1" applyBorder="1" applyAlignment="1" applyProtection="1">
      <alignment vertical="center" wrapText="1"/>
      <protection hidden="1"/>
    </xf>
    <xf numFmtId="0" fontId="101" fillId="0" borderId="54" xfId="0" applyFont="1" applyBorder="1" applyAlignment="1" applyProtection="1">
      <alignment vertical="center" wrapText="1"/>
      <protection hidden="1"/>
    </xf>
    <xf numFmtId="0" fontId="101" fillId="0" borderId="56" xfId="0" applyFont="1" applyBorder="1" applyAlignment="1" applyProtection="1">
      <alignment vertical="center" wrapText="1"/>
      <protection hidden="1"/>
    </xf>
    <xf numFmtId="0" fontId="101" fillId="0" borderId="6" xfId="0" applyFont="1" applyBorder="1" applyAlignment="1" applyProtection="1">
      <alignment vertical="center" wrapText="1"/>
      <protection hidden="1"/>
    </xf>
    <xf numFmtId="0" fontId="101" fillId="0" borderId="0" xfId="0" applyFont="1" applyBorder="1" applyAlignment="1" applyProtection="1">
      <alignment vertical="center" wrapText="1"/>
      <protection hidden="1"/>
    </xf>
    <xf numFmtId="0" fontId="101" fillId="0" borderId="8" xfId="0" applyFont="1" applyBorder="1" applyAlignment="1" applyProtection="1">
      <alignment vertical="center" wrapText="1"/>
      <protection hidden="1"/>
    </xf>
    <xf numFmtId="0" fontId="101" fillId="0" borderId="9" xfId="0" applyFont="1" applyBorder="1" applyAlignment="1" applyProtection="1">
      <alignment vertical="center" wrapText="1"/>
      <protection hidden="1"/>
    </xf>
    <xf numFmtId="0" fontId="101" fillId="0" borderId="61" xfId="0" applyFont="1" applyBorder="1" applyAlignment="1" applyProtection="1">
      <alignment vertical="center" wrapText="1"/>
      <protection hidden="1"/>
    </xf>
    <xf numFmtId="0" fontId="101" fillId="0" borderId="11" xfId="0" applyFont="1" applyBorder="1" applyAlignment="1" applyProtection="1">
      <alignment vertical="center" wrapText="1"/>
      <protection hidden="1"/>
    </xf>
    <xf numFmtId="0" fontId="112" fillId="0" borderId="0" xfId="0" applyFont="1" applyAlignment="1" applyProtection="1">
      <alignment horizontal="left"/>
      <protection hidden="1"/>
    </xf>
    <xf numFmtId="9" fontId="116" fillId="0" borderId="65" xfId="5" applyFont="1" applyBorder="1" applyAlignment="1" applyProtection="1">
      <alignment horizontal="right" vertical="top"/>
      <protection hidden="1"/>
    </xf>
    <xf numFmtId="9" fontId="116" fillId="0" borderId="0" xfId="5" applyFont="1" applyBorder="1" applyAlignment="1" applyProtection="1">
      <alignment horizontal="right" vertical="top"/>
      <protection hidden="1"/>
    </xf>
    <xf numFmtId="9" fontId="116" fillId="0" borderId="8" xfId="5" applyFont="1" applyBorder="1" applyAlignment="1" applyProtection="1">
      <alignment horizontal="right" vertical="top"/>
      <protection hidden="1"/>
    </xf>
    <xf numFmtId="203" fontId="112" fillId="0" borderId="6" xfId="0" quotePrefix="1" applyNumberFormat="1" applyFont="1" applyFill="1" applyBorder="1" applyAlignment="1" applyProtection="1">
      <alignment horizontal="left" vertical="center"/>
      <protection hidden="1"/>
    </xf>
    <xf numFmtId="203" fontId="112" fillId="0" borderId="0" xfId="0" quotePrefix="1" applyNumberFormat="1" applyFont="1" applyFill="1" applyBorder="1" applyAlignment="1" applyProtection="1">
      <alignment horizontal="left" vertical="center"/>
      <protection hidden="1"/>
    </xf>
    <xf numFmtId="0" fontId="110" fillId="0" borderId="55" xfId="0" applyFont="1" applyFill="1" applyBorder="1" applyAlignment="1" applyProtection="1">
      <alignment horizontal="center" vertical="center" wrapText="1"/>
      <protection hidden="1"/>
    </xf>
    <xf numFmtId="0" fontId="110" fillId="0" borderId="54" xfId="0" applyFont="1" applyFill="1" applyBorder="1" applyAlignment="1" applyProtection="1">
      <alignment horizontal="center" vertical="center" wrapText="1"/>
      <protection hidden="1"/>
    </xf>
    <xf numFmtId="0" fontId="112" fillId="0" borderId="55" xfId="0" applyFont="1" applyFill="1" applyBorder="1" applyAlignment="1" applyProtection="1">
      <alignment horizontal="center" wrapText="1"/>
      <protection hidden="1"/>
    </xf>
    <xf numFmtId="0" fontId="112" fillId="0" borderId="54" xfId="0" applyFont="1" applyFill="1" applyBorder="1" applyAlignment="1" applyProtection="1">
      <alignment horizontal="center" wrapText="1"/>
      <protection hidden="1"/>
    </xf>
    <xf numFmtId="0" fontId="112" fillId="0" borderId="56" xfId="0" applyFont="1" applyFill="1" applyBorder="1" applyAlignment="1" applyProtection="1">
      <alignment horizontal="center" wrapText="1"/>
      <protection hidden="1"/>
    </xf>
    <xf numFmtId="0" fontId="112" fillId="0" borderId="55" xfId="0" applyFont="1" applyFill="1" applyBorder="1" applyAlignment="1" applyProtection="1">
      <alignment horizontal="center"/>
      <protection hidden="1"/>
    </xf>
    <xf numFmtId="0" fontId="112" fillId="0" borderId="54" xfId="0" applyFont="1" applyFill="1" applyBorder="1" applyAlignment="1" applyProtection="1">
      <alignment horizontal="center"/>
      <protection hidden="1"/>
    </xf>
    <xf numFmtId="0" fontId="112" fillId="0" borderId="56" xfId="0" applyFont="1" applyFill="1" applyBorder="1" applyAlignment="1" applyProtection="1">
      <alignment horizontal="center"/>
      <protection hidden="1"/>
    </xf>
    <xf numFmtId="0" fontId="112" fillId="0" borderId="62" xfId="0" applyFont="1" applyFill="1" applyBorder="1" applyAlignment="1" applyProtection="1">
      <alignment horizontal="center"/>
      <protection hidden="1"/>
    </xf>
    <xf numFmtId="0" fontId="112" fillId="0" borderId="62" xfId="0" applyFont="1" applyFill="1" applyBorder="1" applyAlignment="1" applyProtection="1">
      <alignment horizontal="center" textRotation="90"/>
      <protection hidden="1"/>
    </xf>
    <xf numFmtId="0" fontId="112" fillId="0" borderId="9" xfId="0" applyFont="1" applyFill="1" applyBorder="1" applyAlignment="1" applyProtection="1">
      <alignment horizontal="center" wrapText="1"/>
      <protection hidden="1"/>
    </xf>
    <xf numFmtId="0" fontId="112" fillId="0" borderId="61" xfId="0" applyFont="1" applyFill="1" applyBorder="1" applyAlignment="1" applyProtection="1">
      <alignment horizontal="center" wrapText="1"/>
      <protection hidden="1"/>
    </xf>
    <xf numFmtId="0" fontId="112" fillId="0" borderId="11" xfId="0" applyFont="1" applyFill="1" applyBorder="1" applyAlignment="1" applyProtection="1">
      <alignment horizontal="center" wrapText="1"/>
      <protection hidden="1"/>
    </xf>
    <xf numFmtId="0" fontId="112" fillId="0" borderId="9" xfId="0" applyFont="1" applyFill="1" applyBorder="1" applyAlignment="1" applyProtection="1">
      <alignment horizontal="center"/>
      <protection hidden="1"/>
    </xf>
    <xf numFmtId="0" fontId="112" fillId="0" borderId="61" xfId="0" applyFont="1" applyFill="1" applyBorder="1" applyAlignment="1" applyProtection="1">
      <alignment horizontal="center"/>
      <protection hidden="1"/>
    </xf>
    <xf numFmtId="0" fontId="112" fillId="0" borderId="11" xfId="0" applyFont="1" applyFill="1" applyBorder="1" applyAlignment="1" applyProtection="1">
      <alignment horizontal="center"/>
      <protection hidden="1"/>
    </xf>
    <xf numFmtId="0" fontId="112" fillId="0" borderId="10" xfId="0" applyFont="1" applyFill="1" applyBorder="1" applyAlignment="1" applyProtection="1">
      <alignment horizontal="center"/>
      <protection hidden="1"/>
    </xf>
    <xf numFmtId="0" fontId="112" fillId="0" borderId="10" xfId="0" applyFont="1" applyFill="1" applyBorder="1" applyAlignment="1" applyProtection="1">
      <alignment horizontal="center" textRotation="90"/>
      <protection hidden="1"/>
    </xf>
    <xf numFmtId="0" fontId="112" fillId="0" borderId="9" xfId="0" applyFont="1" applyFill="1" applyBorder="1" applyAlignment="1" applyProtection="1">
      <alignment horizontal="center" vertical="center" wrapText="1"/>
      <protection hidden="1"/>
    </xf>
    <xf numFmtId="0" fontId="112" fillId="0" borderId="61" xfId="0" applyFont="1" applyFill="1" applyBorder="1" applyAlignment="1" applyProtection="1">
      <alignment horizontal="center" vertical="center" wrapText="1"/>
      <protection hidden="1"/>
    </xf>
    <xf numFmtId="0" fontId="112" fillId="0" borderId="11" xfId="0" applyFont="1" applyFill="1" applyBorder="1" applyAlignment="1" applyProtection="1">
      <alignment horizontal="center" vertical="center" wrapText="1"/>
      <protection hidden="1"/>
    </xf>
    <xf numFmtId="0" fontId="112" fillId="0" borderId="10" xfId="0" applyFont="1" applyFill="1" applyBorder="1" applyAlignment="1" applyProtection="1">
      <alignment horizontal="center" vertical="center"/>
      <protection hidden="1"/>
    </xf>
    <xf numFmtId="0" fontId="112" fillId="0" borderId="10" xfId="0" applyFont="1" applyFill="1" applyBorder="1" applyAlignment="1" applyProtection="1">
      <alignment horizontal="center" vertical="center" textRotation="90"/>
      <protection hidden="1"/>
    </xf>
    <xf numFmtId="0" fontId="59" fillId="0" borderId="0" xfId="0" applyFont="1" applyAlignment="1" applyProtection="1">
      <alignment horizontal="left" vertical="center"/>
      <protection hidden="1"/>
    </xf>
    <xf numFmtId="194" fontId="104" fillId="0" borderId="0" xfId="0" applyNumberFormat="1" applyFont="1" applyAlignment="1" applyProtection="1">
      <alignment horizontal="center" vertical="center"/>
      <protection hidden="1"/>
    </xf>
    <xf numFmtId="0" fontId="111" fillId="0" borderId="0" xfId="0" applyFont="1" applyAlignment="1" applyProtection="1">
      <alignment horizontal="right" vertical="center"/>
      <protection hidden="1"/>
    </xf>
    <xf numFmtId="193" fontId="104" fillId="0" borderId="0" xfId="0" quotePrefix="1" applyNumberFormat="1" applyFont="1" applyAlignment="1" applyProtection="1">
      <alignment horizontal="left" vertical="center"/>
      <protection hidden="1"/>
    </xf>
    <xf numFmtId="0" fontId="51" fillId="0" borderId="10" xfId="0" applyFont="1" applyFill="1" applyBorder="1" applyAlignment="1" applyProtection="1">
      <alignment horizontal="center" vertical="center" textRotation="90"/>
      <protection hidden="1"/>
    </xf>
    <xf numFmtId="0" fontId="105" fillId="0" borderId="61" xfId="0" applyFont="1" applyBorder="1" applyAlignment="1" applyProtection="1">
      <alignment horizontal="center" vertical="center"/>
      <protection hidden="1"/>
    </xf>
    <xf numFmtId="0" fontId="69" fillId="0" borderId="9" xfId="0" applyFont="1" applyFill="1" applyBorder="1" applyAlignment="1" applyProtection="1">
      <alignment horizontal="center" vertical="center" wrapText="1"/>
      <protection hidden="1"/>
    </xf>
    <xf numFmtId="0" fontId="69" fillId="0" borderId="61" xfId="0" applyFont="1" applyFill="1" applyBorder="1" applyAlignment="1" applyProtection="1">
      <alignment horizontal="center" vertical="center" wrapText="1"/>
      <protection hidden="1"/>
    </xf>
    <xf numFmtId="0" fontId="51" fillId="0" borderId="9" xfId="0" applyFont="1" applyFill="1" applyBorder="1" applyAlignment="1" applyProtection="1">
      <alignment horizontal="center" vertical="center" wrapText="1"/>
      <protection hidden="1"/>
    </xf>
    <xf numFmtId="0" fontId="51" fillId="0" borderId="61" xfId="0" applyFont="1" applyFill="1" applyBorder="1" applyAlignment="1" applyProtection="1">
      <alignment horizontal="center" vertical="center" wrapText="1"/>
      <protection hidden="1"/>
    </xf>
    <xf numFmtId="0" fontId="51" fillId="0" borderId="11" xfId="0" applyFont="1" applyFill="1" applyBorder="1" applyAlignment="1" applyProtection="1">
      <alignment horizontal="center" vertical="center" wrapText="1"/>
      <protection hidden="1"/>
    </xf>
    <xf numFmtId="0" fontId="49" fillId="0" borderId="9" xfId="0" applyFont="1" applyFill="1" applyBorder="1" applyAlignment="1" applyProtection="1">
      <alignment horizontal="center"/>
      <protection hidden="1"/>
    </xf>
    <xf numFmtId="0" fontId="49" fillId="0" borderId="61" xfId="0" applyFont="1" applyFill="1" applyBorder="1" applyAlignment="1" applyProtection="1">
      <alignment horizontal="center"/>
      <protection hidden="1"/>
    </xf>
    <xf numFmtId="0" fontId="49" fillId="0" borderId="11" xfId="0" applyFont="1" applyFill="1" applyBorder="1" applyAlignment="1" applyProtection="1">
      <alignment horizontal="center"/>
      <protection hidden="1"/>
    </xf>
    <xf numFmtId="0" fontId="51" fillId="0" borderId="10" xfId="0" applyFont="1" applyFill="1" applyBorder="1" applyAlignment="1" applyProtection="1">
      <alignment horizontal="center" vertical="center"/>
      <protection hidden="1"/>
    </xf>
    <xf numFmtId="189" fontId="9" fillId="18" borderId="0" xfId="1" applyNumberFormat="1" applyFont="1" applyFill="1" applyAlignment="1" applyProtection="1">
      <alignment vertical="center"/>
      <protection locked="0"/>
    </xf>
    <xf numFmtId="49" fontId="53" fillId="18" borderId="0" xfId="0" quotePrefix="1" applyNumberFormat="1" applyFont="1" applyFill="1" applyAlignment="1">
      <alignment horizontal="center"/>
    </xf>
    <xf numFmtId="0" fontId="53" fillId="24" borderId="0" xfId="0" applyFont="1" applyFill="1"/>
    <xf numFmtId="49" fontId="9" fillId="0" borderId="0" xfId="0" quotePrefix="1" applyNumberFormat="1" applyFont="1" applyAlignment="1" applyProtection="1">
      <alignment horizontal="center" vertical="center"/>
      <protection locked="0"/>
    </xf>
    <xf numFmtId="210" fontId="112" fillId="0" borderId="0" xfId="1" quotePrefix="1" applyNumberFormat="1" applyFont="1" applyFill="1" applyBorder="1" applyAlignment="1" applyProtection="1">
      <alignment horizontal="center"/>
      <protection hidden="1"/>
    </xf>
    <xf numFmtId="210" fontId="112" fillId="0" borderId="8" xfId="1" quotePrefix="1" applyNumberFormat="1" applyFont="1" applyFill="1" applyBorder="1" applyAlignment="1" applyProtection="1">
      <alignment horizontal="center"/>
      <protection hidden="1"/>
    </xf>
    <xf numFmtId="210" fontId="112" fillId="0" borderId="0" xfId="1" quotePrefix="1" applyNumberFormat="1" applyFont="1" applyFill="1" applyBorder="1" applyAlignment="1" applyProtection="1">
      <alignment horizontal="center"/>
      <protection hidden="1"/>
    </xf>
    <xf numFmtId="210" fontId="112" fillId="0" borderId="8" xfId="1" quotePrefix="1" applyNumberFormat="1" applyFont="1" applyFill="1" applyBorder="1" applyAlignment="1" applyProtection="1">
      <alignment horizontal="center"/>
      <protection hidden="1"/>
    </xf>
    <xf numFmtId="210" fontId="112" fillId="0" borderId="6" xfId="1" quotePrefix="1" applyNumberFormat="1" applyFont="1" applyFill="1" applyBorder="1" applyAlignment="1" applyProtection="1">
      <alignment horizontal="center"/>
      <protection hidden="1"/>
    </xf>
    <xf numFmtId="210" fontId="112" fillId="0" borderId="0" xfId="1" quotePrefix="1" applyNumberFormat="1" applyFont="1" applyFill="1" applyBorder="1" applyAlignment="1" applyProtection="1">
      <protection hidden="1"/>
    </xf>
    <xf numFmtId="210" fontId="112" fillId="0" borderId="8" xfId="1" quotePrefix="1" applyNumberFormat="1" applyFont="1" applyFill="1" applyBorder="1" applyAlignment="1" applyProtection="1">
      <protection hidden="1"/>
    </xf>
    <xf numFmtId="210" fontId="112" fillId="0" borderId="9" xfId="1" quotePrefix="1" applyNumberFormat="1" applyFont="1" applyFill="1" applyBorder="1" applyAlignment="1" applyProtection="1">
      <alignment horizontal="center"/>
      <protection hidden="1"/>
    </xf>
    <xf numFmtId="210" fontId="112" fillId="0" borderId="61" xfId="1" quotePrefix="1" applyNumberFormat="1" applyFont="1" applyFill="1" applyBorder="1" applyAlignment="1" applyProtection="1">
      <alignment horizontal="center"/>
      <protection hidden="1"/>
    </xf>
    <xf numFmtId="210" fontId="112" fillId="0" borderId="11" xfId="1" quotePrefix="1" applyNumberFormat="1" applyFont="1" applyFill="1" applyBorder="1" applyAlignment="1" applyProtection="1">
      <alignment horizontal="center"/>
      <protection hidden="1"/>
    </xf>
    <xf numFmtId="210" fontId="112" fillId="0" borderId="55" xfId="1" quotePrefix="1" applyNumberFormat="1" applyFont="1" applyFill="1" applyBorder="1" applyAlignment="1" applyProtection="1">
      <protection hidden="1"/>
    </xf>
    <xf numFmtId="210" fontId="112" fillId="0" borderId="54" xfId="1" quotePrefix="1" applyNumberFormat="1" applyFont="1" applyFill="1" applyBorder="1" applyAlignment="1" applyProtection="1">
      <protection hidden="1"/>
    </xf>
    <xf numFmtId="210" fontId="112" fillId="0" borderId="56" xfId="1" quotePrefix="1" applyNumberFormat="1" applyFont="1" applyFill="1" applyBorder="1" applyAlignment="1" applyProtection="1">
      <protection hidden="1"/>
    </xf>
    <xf numFmtId="0" fontId="112" fillId="0" borderId="54" xfId="0" applyFont="1" applyBorder="1" applyAlignment="1" applyProtection="1">
      <alignment horizontal="center" wrapText="1"/>
      <protection hidden="1"/>
    </xf>
    <xf numFmtId="0" fontId="112" fillId="0" borderId="61" xfId="0" applyFont="1" applyBorder="1" applyAlignment="1" applyProtection="1">
      <alignment horizontal="center" vertical="center" wrapText="1"/>
      <protection hidden="1"/>
    </xf>
  </cellXfs>
  <cellStyles count="19">
    <cellStyle name="Comma" xfId="1" builtinId="3"/>
    <cellStyle name="Comma 2" xfId="2" xr:uid="{00000000-0005-0000-0000-000001000000}"/>
    <cellStyle name="Comma 3" xfId="17" xr:uid="{EAF937F4-B33F-426D-9E28-88015EEB0750}"/>
    <cellStyle name="comma zerodec" xfId="7" xr:uid="{00000000-0005-0000-0000-000002000000}"/>
    <cellStyle name="Currency1" xfId="8" xr:uid="{00000000-0005-0000-0000-000003000000}"/>
    <cellStyle name="Dollar (zero dec)" xfId="9" xr:uid="{00000000-0005-0000-0000-000004000000}"/>
    <cellStyle name="Grey" xfId="10" xr:uid="{00000000-0005-0000-0000-000005000000}"/>
    <cellStyle name="Input [yellow]" xfId="11" xr:uid="{00000000-0005-0000-0000-000006000000}"/>
    <cellStyle name="no dec" xfId="12" xr:uid="{00000000-0005-0000-0000-000007000000}"/>
    <cellStyle name="Normal" xfId="0" builtinId="0"/>
    <cellStyle name="Normal - Style1" xfId="13" xr:uid="{00000000-0005-0000-0000-000009000000}"/>
    <cellStyle name="Normal 2" xfId="3" xr:uid="{00000000-0005-0000-0000-00000A000000}"/>
    <cellStyle name="Normal 2 2" xfId="6" xr:uid="{00000000-0005-0000-0000-00000B000000}"/>
    <cellStyle name="Normal 3" xfId="4" xr:uid="{00000000-0005-0000-0000-00000C000000}"/>
    <cellStyle name="Percent" xfId="5" builtinId="5"/>
    <cellStyle name="Percent [2]" xfId="14" xr:uid="{00000000-0005-0000-0000-00000E000000}"/>
    <cellStyle name="Quantity" xfId="15" xr:uid="{00000000-0005-0000-0000-00000F000000}"/>
    <cellStyle name="จุลภาค 2" xfId="18" xr:uid="{F2BE8FEA-D293-4D01-8A4E-1ADB5A4DAFF1}"/>
    <cellStyle name="ปกติ 2" xfId="16" xr:uid="{9B7643DC-0CDC-4385-B665-474C240EFF68}"/>
  </cellStyles>
  <dxfs count="1">
    <dxf>
      <font>
        <b val="0"/>
        <i val="0"/>
        <condense val="0"/>
        <extend val="0"/>
        <color auto="1"/>
      </font>
    </dxf>
  </dxfs>
  <tableStyles count="0" defaultTableStyle="TableStyleMedium9" defaultPivotStyle="PivotStyleLight16"/>
  <colors>
    <mruColors>
      <color rgb="FFFFFFCC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409575</xdr:colOff>
      <xdr:row>2</xdr:row>
      <xdr:rowOff>57150</xdr:rowOff>
    </xdr:from>
    <xdr:to>
      <xdr:col>18</xdr:col>
      <xdr:colOff>542925</xdr:colOff>
      <xdr:row>4</xdr:row>
      <xdr:rowOff>152400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6305550" y="723900"/>
          <a:ext cx="1285875" cy="628650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86868" rIns="45720" bIns="0" anchor="t" upright="1"/>
        <a:lstStyle/>
        <a:p>
          <a:pPr algn="ctr" rtl="0">
            <a:defRPr sz="1000"/>
          </a:pPr>
          <a:r>
            <a:rPr lang="th-TH" sz="3000" b="1" i="0" strike="noStrike">
              <a:solidFill>
                <a:srgbClr val="000000"/>
              </a:solidFill>
              <a:latin typeface="Angsana New"/>
              <a:cs typeface="Angsana New"/>
            </a:rPr>
            <a:t>ภ.ง.ด.91</a:t>
          </a:r>
        </a:p>
      </xdr:txBody>
    </xdr:sp>
    <xdr:clientData/>
  </xdr:twoCellAnchor>
  <xdr:twoCellAnchor>
    <xdr:from>
      <xdr:col>5</xdr:col>
      <xdr:colOff>47625</xdr:colOff>
      <xdr:row>10</xdr:row>
      <xdr:rowOff>38100</xdr:rowOff>
    </xdr:from>
    <xdr:to>
      <xdr:col>6</xdr:col>
      <xdr:colOff>38100</xdr:colOff>
      <xdr:row>10</xdr:row>
      <xdr:rowOff>209550</xdr:rowOff>
    </xdr:to>
    <xdr:sp macro="" textlink="">
      <xdr:nvSpPr>
        <xdr:cNvPr id="1047" name="Oval 6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>
          <a:spLocks noChangeArrowheads="1"/>
        </xdr:cNvSpPr>
      </xdr:nvSpPr>
      <xdr:spPr bwMode="auto">
        <a:xfrm>
          <a:off x="1857375" y="2705100"/>
          <a:ext cx="161925" cy="17145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390525</xdr:colOff>
      <xdr:row>14</xdr:row>
      <xdr:rowOff>38100</xdr:rowOff>
    </xdr:from>
    <xdr:to>
      <xdr:col>4</xdr:col>
      <xdr:colOff>552450</xdr:colOff>
      <xdr:row>14</xdr:row>
      <xdr:rowOff>209550</xdr:rowOff>
    </xdr:to>
    <xdr:sp macro="" textlink="">
      <xdr:nvSpPr>
        <xdr:cNvPr id="1048" name="Oval 6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>
          <a:spLocks noChangeArrowheads="1"/>
        </xdr:cNvSpPr>
      </xdr:nvSpPr>
      <xdr:spPr bwMode="auto">
        <a:xfrm>
          <a:off x="1285875" y="3619500"/>
          <a:ext cx="161925" cy="17145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52</xdr:row>
      <xdr:rowOff>28576</xdr:rowOff>
    </xdr:from>
    <xdr:to>
      <xdr:col>2</xdr:col>
      <xdr:colOff>9525</xdr:colOff>
      <xdr:row>52</xdr:row>
      <xdr:rowOff>123826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90500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38100</xdr:colOff>
      <xdr:row>51</xdr:row>
      <xdr:rowOff>38100</xdr:rowOff>
    </xdr:from>
    <xdr:to>
      <xdr:col>1</xdr:col>
      <xdr:colOff>9525</xdr:colOff>
      <xdr:row>51</xdr:row>
      <xdr:rowOff>133350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8100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38099</xdr:colOff>
      <xdr:row>55</xdr:row>
      <xdr:rowOff>28574</xdr:rowOff>
    </xdr:from>
    <xdr:to>
      <xdr:col>0</xdr:col>
      <xdr:colOff>175846</xdr:colOff>
      <xdr:row>55</xdr:row>
      <xdr:rowOff>168519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38099" y="9179901"/>
          <a:ext cx="137747" cy="139945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20</xdr:col>
      <xdr:colOff>9525</xdr:colOff>
      <xdr:row>52</xdr:row>
      <xdr:rowOff>28576</xdr:rowOff>
    </xdr:from>
    <xdr:to>
      <xdr:col>21</xdr:col>
      <xdr:colOff>9525</xdr:colOff>
      <xdr:row>52</xdr:row>
      <xdr:rowOff>123826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953375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19</xdr:col>
      <xdr:colOff>38100</xdr:colOff>
      <xdr:row>51</xdr:row>
      <xdr:rowOff>38100</xdr:rowOff>
    </xdr:from>
    <xdr:to>
      <xdr:col>20</xdr:col>
      <xdr:colOff>9525</xdr:colOff>
      <xdr:row>51</xdr:row>
      <xdr:rowOff>133350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800975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0</xdr:colOff>
      <xdr:row>55</xdr:row>
      <xdr:rowOff>0</xdr:rowOff>
    </xdr:from>
    <xdr:to>
      <xdr:col>17</xdr:col>
      <xdr:colOff>676275</xdr:colOff>
      <xdr:row>59</xdr:row>
      <xdr:rowOff>76201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62484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35</xdr:col>
      <xdr:colOff>0</xdr:colOff>
      <xdr:row>55</xdr:row>
      <xdr:rowOff>0</xdr:rowOff>
    </xdr:from>
    <xdr:to>
      <xdr:col>36</xdr:col>
      <xdr:colOff>676275</xdr:colOff>
      <xdr:row>59</xdr:row>
      <xdr:rowOff>76201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4011275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38</xdr:col>
      <xdr:colOff>9525</xdr:colOff>
      <xdr:row>52</xdr:row>
      <xdr:rowOff>28576</xdr:rowOff>
    </xdr:from>
    <xdr:to>
      <xdr:col>39</xdr:col>
      <xdr:colOff>9525</xdr:colOff>
      <xdr:row>52</xdr:row>
      <xdr:rowOff>123826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5097125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37</xdr:col>
      <xdr:colOff>38100</xdr:colOff>
      <xdr:row>51</xdr:row>
      <xdr:rowOff>38100</xdr:rowOff>
    </xdr:from>
    <xdr:to>
      <xdr:col>38</xdr:col>
      <xdr:colOff>9525</xdr:colOff>
      <xdr:row>51</xdr:row>
      <xdr:rowOff>133350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4944725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53</xdr:col>
      <xdr:colOff>0</xdr:colOff>
      <xdr:row>55</xdr:row>
      <xdr:rowOff>0</xdr:rowOff>
    </xdr:from>
    <xdr:to>
      <xdr:col>54</xdr:col>
      <xdr:colOff>676275</xdr:colOff>
      <xdr:row>59</xdr:row>
      <xdr:rowOff>76201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1155025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57</xdr:col>
      <xdr:colOff>9525</xdr:colOff>
      <xdr:row>52</xdr:row>
      <xdr:rowOff>28576</xdr:rowOff>
    </xdr:from>
    <xdr:to>
      <xdr:col>58</xdr:col>
      <xdr:colOff>9525</xdr:colOff>
      <xdr:row>52</xdr:row>
      <xdr:rowOff>123826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22860000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56</xdr:col>
      <xdr:colOff>38100</xdr:colOff>
      <xdr:row>51</xdr:row>
      <xdr:rowOff>38100</xdr:rowOff>
    </xdr:from>
    <xdr:to>
      <xdr:col>57</xdr:col>
      <xdr:colOff>9525</xdr:colOff>
      <xdr:row>51</xdr:row>
      <xdr:rowOff>133350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2707600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72</xdr:col>
      <xdr:colOff>0</xdr:colOff>
      <xdr:row>55</xdr:row>
      <xdr:rowOff>0</xdr:rowOff>
    </xdr:from>
    <xdr:to>
      <xdr:col>73</xdr:col>
      <xdr:colOff>676275</xdr:colOff>
      <xdr:row>59</xdr:row>
      <xdr:rowOff>76201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89179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0</xdr:col>
      <xdr:colOff>38100</xdr:colOff>
      <xdr:row>56</xdr:row>
      <xdr:rowOff>28575</xdr:rowOff>
    </xdr:from>
    <xdr:to>
      <xdr:col>0</xdr:col>
      <xdr:colOff>174172</xdr:colOff>
      <xdr:row>56</xdr:row>
      <xdr:rowOff>157843</xdr:rowOff>
    </xdr:to>
    <xdr:sp macro="" textlink="">
      <xdr:nvSpPr>
        <xdr:cNvPr id="15" name="Rounded Rectangle 3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38100" y="9471932"/>
          <a:ext cx="136072" cy="129268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30772</xdr:colOff>
      <xdr:row>57</xdr:row>
      <xdr:rowOff>32971</xdr:rowOff>
    </xdr:from>
    <xdr:to>
      <xdr:col>0</xdr:col>
      <xdr:colOff>174171</xdr:colOff>
      <xdr:row>57</xdr:row>
      <xdr:rowOff>157843</xdr:rowOff>
    </xdr:to>
    <xdr:sp macro="" textlink="">
      <xdr:nvSpPr>
        <xdr:cNvPr id="16" name="Rounded Rectangle 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30772" y="9655942"/>
          <a:ext cx="143399" cy="124872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32657</xdr:colOff>
      <xdr:row>58</xdr:row>
      <xdr:rowOff>27214</xdr:rowOff>
    </xdr:from>
    <xdr:to>
      <xdr:col>0</xdr:col>
      <xdr:colOff>174171</xdr:colOff>
      <xdr:row>58</xdr:row>
      <xdr:rowOff>157842</xdr:rowOff>
    </xdr:to>
    <xdr:sp macro="" textlink="">
      <xdr:nvSpPr>
        <xdr:cNvPr id="17" name="Rounded Rectangle 3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32657" y="9829800"/>
          <a:ext cx="141514" cy="130628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19</xdr:col>
      <xdr:colOff>38100</xdr:colOff>
      <xdr:row>55</xdr:row>
      <xdr:rowOff>28575</xdr:rowOff>
    </xdr:from>
    <xdr:to>
      <xdr:col>19</xdr:col>
      <xdr:colOff>152400</xdr:colOff>
      <xdr:row>55</xdr:row>
      <xdr:rowOff>142875</xdr:rowOff>
    </xdr:to>
    <xdr:sp macro="" textlink="">
      <xdr:nvSpPr>
        <xdr:cNvPr id="18" name="Rounded Rectangle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7800975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19</xdr:col>
      <xdr:colOff>38100</xdr:colOff>
      <xdr:row>56</xdr:row>
      <xdr:rowOff>28575</xdr:rowOff>
    </xdr:from>
    <xdr:to>
      <xdr:col>19</xdr:col>
      <xdr:colOff>152400</xdr:colOff>
      <xdr:row>56</xdr:row>
      <xdr:rowOff>142875</xdr:rowOff>
    </xdr:to>
    <xdr:sp macro="" textlink="">
      <xdr:nvSpPr>
        <xdr:cNvPr id="19" name="Rounded Rectangle 3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7800975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19</xdr:col>
      <xdr:colOff>38100</xdr:colOff>
      <xdr:row>57</xdr:row>
      <xdr:rowOff>47625</xdr:rowOff>
    </xdr:from>
    <xdr:to>
      <xdr:col>19</xdr:col>
      <xdr:colOff>152400</xdr:colOff>
      <xdr:row>57</xdr:row>
      <xdr:rowOff>161925</xdr:rowOff>
    </xdr:to>
    <xdr:sp macro="" textlink="">
      <xdr:nvSpPr>
        <xdr:cNvPr id="20" name="Rounded Rectangle 3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7800975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19</xdr:col>
      <xdr:colOff>38100</xdr:colOff>
      <xdr:row>58</xdr:row>
      <xdr:rowOff>38100</xdr:rowOff>
    </xdr:from>
    <xdr:to>
      <xdr:col>19</xdr:col>
      <xdr:colOff>152400</xdr:colOff>
      <xdr:row>58</xdr:row>
      <xdr:rowOff>152400</xdr:rowOff>
    </xdr:to>
    <xdr:sp macro="" textlink="">
      <xdr:nvSpPr>
        <xdr:cNvPr id="21" name="Rounded Rectangle 3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7800975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37</xdr:col>
      <xdr:colOff>47625</xdr:colOff>
      <xdr:row>55</xdr:row>
      <xdr:rowOff>28575</xdr:rowOff>
    </xdr:from>
    <xdr:to>
      <xdr:col>37</xdr:col>
      <xdr:colOff>161925</xdr:colOff>
      <xdr:row>55</xdr:row>
      <xdr:rowOff>142875</xdr:rowOff>
    </xdr:to>
    <xdr:sp macro="" textlink="">
      <xdr:nvSpPr>
        <xdr:cNvPr id="22" name="Rounded Rectangle 3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14954250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37</xdr:col>
      <xdr:colOff>47625</xdr:colOff>
      <xdr:row>56</xdr:row>
      <xdr:rowOff>28575</xdr:rowOff>
    </xdr:from>
    <xdr:to>
      <xdr:col>37</xdr:col>
      <xdr:colOff>161925</xdr:colOff>
      <xdr:row>56</xdr:row>
      <xdr:rowOff>142875</xdr:rowOff>
    </xdr:to>
    <xdr:sp macro="" textlink="">
      <xdr:nvSpPr>
        <xdr:cNvPr id="23" name="Rounded Rectangle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14954250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37</xdr:col>
      <xdr:colOff>47625</xdr:colOff>
      <xdr:row>57</xdr:row>
      <xdr:rowOff>47625</xdr:rowOff>
    </xdr:from>
    <xdr:to>
      <xdr:col>37</xdr:col>
      <xdr:colOff>161925</xdr:colOff>
      <xdr:row>57</xdr:row>
      <xdr:rowOff>161925</xdr:rowOff>
    </xdr:to>
    <xdr:sp macro="" textlink="">
      <xdr:nvSpPr>
        <xdr:cNvPr id="24" name="Rounded Rectangle 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14954250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37</xdr:col>
      <xdr:colOff>47625</xdr:colOff>
      <xdr:row>58</xdr:row>
      <xdr:rowOff>38100</xdr:rowOff>
    </xdr:from>
    <xdr:to>
      <xdr:col>37</xdr:col>
      <xdr:colOff>161925</xdr:colOff>
      <xdr:row>58</xdr:row>
      <xdr:rowOff>152400</xdr:rowOff>
    </xdr:to>
    <xdr:sp macro="" textlink="">
      <xdr:nvSpPr>
        <xdr:cNvPr id="25" name="Rounded Rectangle 3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14954250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56</xdr:col>
      <xdr:colOff>47625</xdr:colOff>
      <xdr:row>55</xdr:row>
      <xdr:rowOff>28575</xdr:rowOff>
    </xdr:from>
    <xdr:to>
      <xdr:col>56</xdr:col>
      <xdr:colOff>161925</xdr:colOff>
      <xdr:row>55</xdr:row>
      <xdr:rowOff>142875</xdr:rowOff>
    </xdr:to>
    <xdr:sp macro="" textlink="">
      <xdr:nvSpPr>
        <xdr:cNvPr id="26" name="Rounded Rectangle 3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22717125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56</xdr:col>
      <xdr:colOff>47625</xdr:colOff>
      <xdr:row>56</xdr:row>
      <xdr:rowOff>28575</xdr:rowOff>
    </xdr:from>
    <xdr:to>
      <xdr:col>56</xdr:col>
      <xdr:colOff>161925</xdr:colOff>
      <xdr:row>56</xdr:row>
      <xdr:rowOff>142875</xdr:rowOff>
    </xdr:to>
    <xdr:sp macro="" textlink="">
      <xdr:nvSpPr>
        <xdr:cNvPr id="27" name="Rounded Rectangle 3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22717125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56</xdr:col>
      <xdr:colOff>47625</xdr:colOff>
      <xdr:row>57</xdr:row>
      <xdr:rowOff>47625</xdr:rowOff>
    </xdr:from>
    <xdr:to>
      <xdr:col>56</xdr:col>
      <xdr:colOff>161925</xdr:colOff>
      <xdr:row>57</xdr:row>
      <xdr:rowOff>161925</xdr:rowOff>
    </xdr:to>
    <xdr:sp macro="" textlink="">
      <xdr:nvSpPr>
        <xdr:cNvPr id="28" name="Rounded Rectangle 3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 bwMode="auto">
        <a:xfrm>
          <a:off x="22717125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56</xdr:col>
      <xdr:colOff>47625</xdr:colOff>
      <xdr:row>58</xdr:row>
      <xdr:rowOff>38100</xdr:rowOff>
    </xdr:from>
    <xdr:to>
      <xdr:col>56</xdr:col>
      <xdr:colOff>161925</xdr:colOff>
      <xdr:row>58</xdr:row>
      <xdr:rowOff>152400</xdr:rowOff>
    </xdr:to>
    <xdr:sp macro="" textlink="">
      <xdr:nvSpPr>
        <xdr:cNvPr id="29" name="Rounded Rectangle 3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 bwMode="auto">
        <a:xfrm>
          <a:off x="22717125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37091</xdr:colOff>
      <xdr:row>10</xdr:row>
      <xdr:rowOff>26560</xdr:rowOff>
    </xdr:from>
    <xdr:to>
      <xdr:col>43</xdr:col>
      <xdr:colOff>82724</xdr:colOff>
      <xdr:row>11</xdr:row>
      <xdr:rowOff>21648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8AA6D8-95BB-4EA8-A238-99CCFDC9D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3572" y="1154906"/>
          <a:ext cx="206825" cy="214896"/>
        </a:xfrm>
        <a:prstGeom prst="rect">
          <a:avLst/>
        </a:prstGeom>
      </xdr:spPr>
    </xdr:pic>
    <xdr:clientData/>
  </xdr:twoCellAnchor>
  <xdr:twoCellAnchor editAs="oneCell">
    <xdr:from>
      <xdr:col>70</xdr:col>
      <xdr:colOff>7327</xdr:colOff>
      <xdr:row>8</xdr:row>
      <xdr:rowOff>58615</xdr:rowOff>
    </xdr:from>
    <xdr:to>
      <xdr:col>72</xdr:col>
      <xdr:colOff>350</xdr:colOff>
      <xdr:row>9</xdr:row>
      <xdr:rowOff>76573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78B3460-5998-486E-B2B5-C4D2A69AE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6096" y="747346"/>
          <a:ext cx="182896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43963</xdr:colOff>
      <xdr:row>77</xdr:row>
      <xdr:rowOff>36633</xdr:rowOff>
    </xdr:from>
    <xdr:to>
      <xdr:col>42</xdr:col>
      <xdr:colOff>102577</xdr:colOff>
      <xdr:row>82</xdr:row>
      <xdr:rowOff>148736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AF202A5-E736-4CFE-8F93-D0B9FE366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63" y="14800383"/>
          <a:ext cx="7041172" cy="1619251"/>
        </a:xfrm>
        <a:prstGeom prst="rect">
          <a:avLst/>
        </a:prstGeom>
      </xdr:spPr>
    </xdr:pic>
    <xdr:clientData/>
  </xdr:twoCellAnchor>
  <xdr:twoCellAnchor editAs="oneCell">
    <xdr:from>
      <xdr:col>44</xdr:col>
      <xdr:colOff>48868</xdr:colOff>
      <xdr:row>77</xdr:row>
      <xdr:rowOff>161925</xdr:rowOff>
    </xdr:from>
    <xdr:to>
      <xdr:col>48</xdr:col>
      <xdr:colOff>57032</xdr:colOff>
      <xdr:row>79</xdr:row>
      <xdr:rowOff>171340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A247673-D834-46F7-873E-73C1A9A84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1693" y="12287250"/>
          <a:ext cx="655864" cy="609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_shy93@hotmail.com" TargetMode="External"/><Relationship Id="rId2" Type="http://schemas.openxmlformats.org/officeDocument/2006/relationships/hyperlink" Target="mailto:bunyarit_m@yahoo.com" TargetMode="External"/><Relationship Id="rId1" Type="http://schemas.openxmlformats.org/officeDocument/2006/relationships/hyperlink" Target="mailto:bunyarit_m@st.ac.th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K29"/>
  <sheetViews>
    <sheetView workbookViewId="0">
      <selection activeCell="B16" sqref="B16"/>
    </sheetView>
  </sheetViews>
  <sheetFormatPr defaultColWidth="9.1640625" defaultRowHeight="22.3"/>
  <cols>
    <col min="1" max="1" width="22.75" style="1" customWidth="1"/>
    <col min="2" max="2" width="24" style="1" customWidth="1"/>
    <col min="3" max="3" width="16.25" style="1" customWidth="1"/>
    <col min="4" max="4" width="9.1640625" style="1"/>
    <col min="5" max="5" width="12.4140625" style="1" customWidth="1"/>
    <col min="6" max="6" width="13.1640625" style="1" customWidth="1"/>
    <col min="7" max="8" width="9.1640625" style="1"/>
    <col min="9" max="9" width="12.75" style="1" bestFit="1" customWidth="1"/>
    <col min="10" max="10" width="9.1640625" style="1"/>
    <col min="11" max="11" width="11.58203125" style="1" bestFit="1" customWidth="1"/>
    <col min="12" max="16384" width="9.1640625" style="1"/>
  </cols>
  <sheetData>
    <row r="2" spans="1:8" ht="23.15">
      <c r="A2" s="2" t="s">
        <v>23</v>
      </c>
      <c r="B2" s="3"/>
      <c r="C2" s="3"/>
      <c r="D2" s="3"/>
      <c r="E2" s="3"/>
      <c r="F2" s="3"/>
      <c r="G2" s="3"/>
      <c r="H2" s="3"/>
    </row>
    <row r="3" spans="1:8">
      <c r="A3" s="3"/>
      <c r="B3" s="4">
        <v>1</v>
      </c>
      <c r="C3" s="4" t="s">
        <v>67</v>
      </c>
      <c r="D3" s="3"/>
      <c r="E3" s="3"/>
      <c r="F3" s="3"/>
      <c r="G3" s="3"/>
      <c r="H3" s="3"/>
    </row>
    <row r="4" spans="1:8">
      <c r="A4" s="3"/>
      <c r="B4" s="4">
        <v>2</v>
      </c>
      <c r="C4" s="4" t="s">
        <v>68</v>
      </c>
      <c r="D4" s="3"/>
      <c r="E4" s="3"/>
      <c r="F4" s="3"/>
      <c r="G4" s="3"/>
      <c r="H4" s="3"/>
    </row>
    <row r="5" spans="1:8">
      <c r="A5" s="3"/>
      <c r="B5" s="4">
        <v>3</v>
      </c>
      <c r="C5" s="4" t="s">
        <v>66</v>
      </c>
      <c r="D5" s="3"/>
      <c r="E5" s="3"/>
      <c r="F5" s="3"/>
      <c r="G5" s="3"/>
      <c r="H5" s="3"/>
    </row>
    <row r="6" spans="1:8">
      <c r="A6" s="3"/>
      <c r="B6" s="3"/>
      <c r="C6" s="3"/>
      <c r="D6" s="3"/>
      <c r="E6" s="3"/>
      <c r="F6" s="3"/>
      <c r="G6" s="3"/>
      <c r="H6" s="3"/>
    </row>
    <row r="7" spans="1:8" ht="23.6" thickBot="1">
      <c r="A7" s="2" t="s">
        <v>38</v>
      </c>
      <c r="B7" s="2" t="s">
        <v>39</v>
      </c>
      <c r="C7" s="3"/>
      <c r="D7" s="3"/>
      <c r="E7" s="3"/>
      <c r="F7" s="3"/>
      <c r="G7" s="3"/>
      <c r="H7" s="3"/>
    </row>
    <row r="8" spans="1:8" ht="66.75" customHeight="1" thickBot="1">
      <c r="A8" s="3"/>
      <c r="B8" s="5" t="s">
        <v>41</v>
      </c>
      <c r="C8" s="6" t="s">
        <v>40</v>
      </c>
      <c r="D8" s="7" t="s">
        <v>42</v>
      </c>
      <c r="E8" s="8" t="s">
        <v>43</v>
      </c>
      <c r="F8" s="9" t="s">
        <v>45</v>
      </c>
      <c r="G8" s="3"/>
      <c r="H8" s="3"/>
    </row>
    <row r="9" spans="1:8">
      <c r="A9" s="3"/>
      <c r="B9" s="24" t="s">
        <v>70</v>
      </c>
      <c r="C9" s="11">
        <v>100000</v>
      </c>
      <c r="D9" s="12">
        <v>5</v>
      </c>
      <c r="E9" s="23" t="s">
        <v>44</v>
      </c>
      <c r="F9" s="13">
        <v>0</v>
      </c>
      <c r="G9" s="3"/>
      <c r="H9" s="3"/>
    </row>
    <row r="10" spans="1:8">
      <c r="A10" s="3"/>
      <c r="B10" s="10" t="s">
        <v>69</v>
      </c>
      <c r="C10" s="11">
        <v>50000</v>
      </c>
      <c r="D10" s="12">
        <v>10</v>
      </c>
      <c r="E10" s="23" t="s">
        <v>44</v>
      </c>
      <c r="F10" s="13">
        <v>0</v>
      </c>
      <c r="G10" s="3"/>
      <c r="H10" s="3"/>
    </row>
    <row r="11" spans="1:8">
      <c r="A11" s="3"/>
      <c r="B11" s="10" t="s">
        <v>52</v>
      </c>
      <c r="C11" s="11">
        <v>350000</v>
      </c>
      <c r="D11" s="12">
        <v>10</v>
      </c>
      <c r="E11" s="14">
        <v>35000</v>
      </c>
      <c r="F11" s="14">
        <v>35000</v>
      </c>
      <c r="G11" s="3"/>
      <c r="H11" s="3"/>
    </row>
    <row r="12" spans="1:8">
      <c r="A12" s="3"/>
      <c r="B12" s="10" t="s">
        <v>46</v>
      </c>
      <c r="C12" s="11">
        <v>500000</v>
      </c>
      <c r="D12" s="12">
        <v>20</v>
      </c>
      <c r="E12" s="14">
        <v>100000</v>
      </c>
      <c r="F12" s="14">
        <v>135000</v>
      </c>
      <c r="G12" s="3"/>
      <c r="H12" s="3"/>
    </row>
    <row r="13" spans="1:8">
      <c r="A13" s="3"/>
      <c r="B13" s="10" t="s">
        <v>47</v>
      </c>
      <c r="C13" s="11">
        <v>3000000</v>
      </c>
      <c r="D13" s="12">
        <v>30</v>
      </c>
      <c r="E13" s="14">
        <v>900000</v>
      </c>
      <c r="F13" s="14">
        <v>1035000</v>
      </c>
      <c r="G13" s="3"/>
      <c r="H13" s="3"/>
    </row>
    <row r="14" spans="1:8">
      <c r="A14" s="3"/>
      <c r="B14" s="15" t="s">
        <v>48</v>
      </c>
      <c r="C14" s="15"/>
      <c r="D14" s="16">
        <v>37</v>
      </c>
      <c r="E14" s="17"/>
      <c r="F14" s="17"/>
      <c r="G14" s="3"/>
      <c r="H14" s="3"/>
    </row>
    <row r="15" spans="1:8" ht="23.15">
      <c r="A15" s="19" t="s">
        <v>55</v>
      </c>
      <c r="B15" s="3"/>
      <c r="C15" s="3"/>
      <c r="D15" s="3"/>
      <c r="E15" s="3"/>
      <c r="F15" s="3"/>
      <c r="G15" s="3"/>
      <c r="H15" s="3"/>
    </row>
    <row r="16" spans="1:8">
      <c r="B16" s="20" t="s">
        <v>64</v>
      </c>
    </row>
    <row r="17" spans="1:11">
      <c r="B17" s="21" t="s">
        <v>60</v>
      </c>
    </row>
    <row r="18" spans="1:11">
      <c r="B18" s="21" t="s">
        <v>65</v>
      </c>
    </row>
    <row r="19" spans="1:11">
      <c r="B19" s="21" t="s">
        <v>54</v>
      </c>
    </row>
    <row r="20" spans="1:11">
      <c r="B20" s="1" t="s">
        <v>63</v>
      </c>
    </row>
    <row r="21" spans="1:11">
      <c r="B21" s="22" t="s">
        <v>56</v>
      </c>
      <c r="K21" s="18"/>
    </row>
    <row r="22" spans="1:11">
      <c r="B22" s="22" t="s">
        <v>57</v>
      </c>
      <c r="K22" s="18"/>
    </row>
    <row r="23" spans="1:11">
      <c r="B23" s="22" t="s">
        <v>58</v>
      </c>
      <c r="I23" s="18"/>
      <c r="K23" s="18"/>
    </row>
    <row r="24" spans="1:11">
      <c r="B24" s="1" t="s">
        <v>89</v>
      </c>
    </row>
    <row r="25" spans="1:11">
      <c r="B25" s="1" t="s">
        <v>88</v>
      </c>
    </row>
    <row r="26" spans="1:11" ht="23.15">
      <c r="A26" s="2" t="s">
        <v>49</v>
      </c>
      <c r="B26" s="1" t="s">
        <v>59</v>
      </c>
    </row>
    <row r="27" spans="1:11">
      <c r="A27" s="3"/>
      <c r="B27" s="3" t="s">
        <v>61</v>
      </c>
    </row>
    <row r="28" spans="1:11">
      <c r="A28" s="3"/>
      <c r="B28" s="3" t="s">
        <v>51</v>
      </c>
    </row>
    <row r="29" spans="1:11">
      <c r="B29" s="3" t="s">
        <v>50</v>
      </c>
    </row>
  </sheetData>
  <sheetProtection password="C6EF" sheet="1" objects="1" scenarios="1"/>
  <phoneticPr fontId="0" type="noConversion"/>
  <hyperlinks>
    <hyperlink ref="B27" r:id="rId1" xr:uid="{00000000-0004-0000-0000-000000000000}"/>
    <hyperlink ref="B28" r:id="rId2" xr:uid="{00000000-0004-0000-0000-000001000000}"/>
    <hyperlink ref="B29" r:id="rId3" xr:uid="{00000000-0004-0000-0000-000002000000}"/>
  </hyperlinks>
  <pageMargins left="0.75" right="0.75" top="1" bottom="1" header="0.5" footer="0.5"/>
  <pageSetup orientation="portrait" horizontalDpi="4294967293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3"/>
  <sheetViews>
    <sheetView workbookViewId="0">
      <selection activeCell="D12" sqref="D12"/>
    </sheetView>
  </sheetViews>
  <sheetFormatPr defaultColWidth="9.1640625" defaultRowHeight="21.45"/>
  <cols>
    <col min="1" max="1" width="21.25" style="151" customWidth="1"/>
    <col min="2" max="2" width="13.4140625" style="151" customWidth="1"/>
    <col min="3" max="4" width="13.75" style="151" customWidth="1"/>
    <col min="5" max="5" width="15.75" style="151" customWidth="1"/>
    <col min="6" max="6" width="13.75" style="151" customWidth="1"/>
    <col min="7" max="9" width="18.1640625" style="151" customWidth="1"/>
    <col min="10" max="16384" width="9.1640625" style="151"/>
  </cols>
  <sheetData>
    <row r="1" spans="1:8" s="152" customFormat="1" ht="60.45">
      <c r="A1" s="156" t="s">
        <v>41</v>
      </c>
      <c r="B1" s="157" t="s">
        <v>40</v>
      </c>
      <c r="C1" s="158" t="s">
        <v>42</v>
      </c>
      <c r="D1" s="159" t="s">
        <v>43</v>
      </c>
      <c r="E1" s="160" t="s">
        <v>45</v>
      </c>
    </row>
    <row r="2" spans="1:8">
      <c r="A2" s="161" t="s">
        <v>110</v>
      </c>
      <c r="B2" s="162">
        <v>150000</v>
      </c>
      <c r="C2" s="163">
        <v>0</v>
      </c>
      <c r="D2" s="167" t="s">
        <v>44</v>
      </c>
      <c r="E2" s="162">
        <v>0</v>
      </c>
    </row>
    <row r="3" spans="1:8">
      <c r="A3" s="161" t="s">
        <v>52</v>
      </c>
      <c r="B3" s="162">
        <v>350000</v>
      </c>
      <c r="C3" s="163">
        <v>0.1</v>
      </c>
      <c r="D3" s="168">
        <f>+B3*C3</f>
        <v>35000</v>
      </c>
      <c r="E3" s="162">
        <f>+E2+D3</f>
        <v>35000</v>
      </c>
    </row>
    <row r="4" spans="1:8">
      <c r="A4" s="161" t="s">
        <v>111</v>
      </c>
      <c r="B4" s="162">
        <v>500000</v>
      </c>
      <c r="C4" s="163">
        <v>0.2</v>
      </c>
      <c r="D4" s="168">
        <f>+B4*C4</f>
        <v>100000</v>
      </c>
      <c r="E4" s="162">
        <f>+E3+D4</f>
        <v>135000</v>
      </c>
      <c r="F4" s="172"/>
      <c r="G4" s="173"/>
    </row>
    <row r="5" spans="1:8" s="155" customFormat="1" ht="20.149999999999999">
      <c r="A5" s="161" t="s">
        <v>47</v>
      </c>
      <c r="B5" s="164">
        <v>3000000</v>
      </c>
      <c r="C5" s="165">
        <v>0.3</v>
      </c>
      <c r="D5" s="166">
        <f>+B5*C5</f>
        <v>900000</v>
      </c>
      <c r="E5" s="166">
        <f>+E4+D5</f>
        <v>1035000</v>
      </c>
      <c r="F5" s="174"/>
      <c r="G5" s="175"/>
      <c r="H5" s="154"/>
    </row>
    <row r="6" spans="1:8" s="155" customFormat="1" ht="20.149999999999999">
      <c r="A6" s="161" t="s">
        <v>48</v>
      </c>
      <c r="B6" s="164"/>
      <c r="C6" s="165">
        <v>0.37</v>
      </c>
      <c r="D6" s="166"/>
      <c r="E6" s="166"/>
      <c r="F6" s="174"/>
      <c r="G6" s="175"/>
      <c r="H6" s="154"/>
    </row>
    <row r="7" spans="1:8">
      <c r="B7" s="169">
        <f>+B2+B3+B4+B5+B6</f>
        <v>4000000</v>
      </c>
      <c r="D7" s="169">
        <f>+D3+D4+D5+D6</f>
        <v>1035000</v>
      </c>
      <c r="E7" s="169"/>
    </row>
    <row r="9" spans="1:8">
      <c r="A9" s="170" t="s">
        <v>112</v>
      </c>
    </row>
    <row r="10" spans="1:8">
      <c r="A10" s="153">
        <v>150000</v>
      </c>
      <c r="B10" s="171">
        <v>0.1</v>
      </c>
      <c r="C10" s="153">
        <v>0</v>
      </c>
    </row>
    <row r="11" spans="1:8">
      <c r="A11" s="25">
        <v>500000</v>
      </c>
      <c r="B11" s="171">
        <v>0.2</v>
      </c>
      <c r="C11" s="25">
        <v>35000</v>
      </c>
    </row>
    <row r="12" spans="1:8">
      <c r="A12" s="25">
        <v>1000000</v>
      </c>
      <c r="B12" s="171">
        <v>0.3</v>
      </c>
      <c r="C12" s="25">
        <v>135000</v>
      </c>
    </row>
    <row r="13" spans="1:8">
      <c r="A13" s="25">
        <v>4000000</v>
      </c>
      <c r="B13" s="171">
        <v>0.37</v>
      </c>
      <c r="C13" s="25">
        <v>1035000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00000"/>
  </sheetPr>
  <dimension ref="A1:AB52"/>
  <sheetViews>
    <sheetView zoomScaleSheetLayoutView="100" workbookViewId="0">
      <selection activeCell="G24" sqref="G24"/>
    </sheetView>
  </sheetViews>
  <sheetFormatPr defaultColWidth="9.1640625" defaultRowHeight="17.149999999999999"/>
  <cols>
    <col min="1" max="1" width="2.58203125" style="26" customWidth="1"/>
    <col min="2" max="2" width="5.1640625" style="26" customWidth="1"/>
    <col min="3" max="3" width="2.75" style="26" customWidth="1"/>
    <col min="4" max="4" width="3" style="26" customWidth="1"/>
    <col min="5" max="5" width="13.75" style="26" customWidth="1"/>
    <col min="6" max="6" width="2.58203125" style="26" customWidth="1"/>
    <col min="7" max="7" width="3" style="26" customWidth="1"/>
    <col min="8" max="8" width="2.58203125" style="26" customWidth="1"/>
    <col min="9" max="10" width="4.83203125" style="26" customWidth="1"/>
    <col min="11" max="11" width="2.1640625" style="26" customWidth="1"/>
    <col min="12" max="12" width="16.1640625" style="26" customWidth="1"/>
    <col min="13" max="13" width="4.25" style="26" customWidth="1"/>
    <col min="14" max="14" width="1.75" style="26" customWidth="1"/>
    <col min="15" max="15" width="8.83203125" style="26" customWidth="1"/>
    <col min="16" max="16" width="7.75" style="26" customWidth="1"/>
    <col min="17" max="17" width="2.58203125" style="26" customWidth="1"/>
    <col min="18" max="18" width="17.25" style="26" customWidth="1"/>
    <col min="19" max="19" width="10.83203125" style="26" customWidth="1"/>
    <col min="20" max="20" width="3.25" style="178" customWidth="1"/>
    <col min="21" max="21" width="3.4140625" style="178" customWidth="1"/>
    <col min="22" max="22" width="12.4140625" style="178" customWidth="1"/>
    <col min="23" max="23" width="4.25" style="178" customWidth="1"/>
    <col min="24" max="24" width="17.1640625" style="178" customWidth="1"/>
    <col min="25" max="25" width="13.75" style="178" customWidth="1"/>
    <col min="26" max="26" width="14.4140625" style="178" customWidth="1"/>
    <col min="27" max="27" width="4.1640625" style="178" customWidth="1"/>
    <col min="28" max="28" width="15.25" style="178" customWidth="1"/>
    <col min="29" max="29" width="9.1640625" style="26"/>
    <col min="30" max="30" width="10.58203125" style="26" customWidth="1"/>
    <col min="31" max="16384" width="9.1640625" style="26"/>
  </cols>
  <sheetData>
    <row r="1" spans="2:28" ht="28.5" customHeight="1">
      <c r="B1" s="460" t="s">
        <v>109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2"/>
    </row>
    <row r="2" spans="2:28" s="143" customFormat="1" ht="24" customHeight="1">
      <c r="B2" s="469" t="s">
        <v>17</v>
      </c>
      <c r="C2" s="470"/>
      <c r="D2" s="470"/>
      <c r="E2" s="471">
        <f ca="1">(NOW())</f>
        <v>44119.695793402774</v>
      </c>
      <c r="F2" s="471"/>
      <c r="G2" s="140"/>
      <c r="H2" s="140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2"/>
      <c r="T2" s="181"/>
      <c r="U2" s="181"/>
      <c r="V2" s="181"/>
      <c r="W2" s="181"/>
      <c r="X2" s="181"/>
      <c r="Y2" s="181"/>
      <c r="Z2" s="181"/>
      <c r="AA2" s="181"/>
      <c r="AB2" s="181"/>
    </row>
    <row r="3" spans="2:28" ht="17.600000000000001">
      <c r="B3" s="27"/>
      <c r="C3" s="28" t="s">
        <v>92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</row>
    <row r="4" spans="2:28" ht="24" customHeight="1">
      <c r="B4" s="27"/>
      <c r="C4" s="31" t="s">
        <v>18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</row>
    <row r="5" spans="2:28" ht="17.600000000000001">
      <c r="B5" s="32" t="s">
        <v>19</v>
      </c>
      <c r="C5" s="33"/>
      <c r="D5" s="34"/>
      <c r="E5" s="34"/>
      <c r="F5" s="34"/>
      <c r="G5" s="34"/>
      <c r="H5" s="34"/>
      <c r="I5" s="34"/>
      <c r="J5" s="34"/>
      <c r="K5" s="35" t="s">
        <v>0</v>
      </c>
      <c r="L5" s="36" t="s">
        <v>122</v>
      </c>
      <c r="M5" s="37" t="s">
        <v>62</v>
      </c>
      <c r="N5" s="29"/>
      <c r="O5" s="29"/>
      <c r="P5" s="38"/>
      <c r="Q5" s="29"/>
      <c r="R5" s="29"/>
      <c r="S5" s="39"/>
    </row>
    <row r="6" spans="2:28" ht="17.600000000000001">
      <c r="B6" s="40" t="s">
        <v>93</v>
      </c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</row>
    <row r="7" spans="2:28" ht="17.600000000000001">
      <c r="B7" s="41" t="s">
        <v>20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0"/>
    </row>
    <row r="8" spans="2:28" ht="18" thickBot="1">
      <c r="B8" s="41"/>
      <c r="C8" s="31" t="s">
        <v>53</v>
      </c>
      <c r="D8" s="29"/>
      <c r="E8" s="29"/>
      <c r="F8" s="29"/>
      <c r="G8" s="29"/>
      <c r="H8" s="463">
        <v>1</v>
      </c>
      <c r="I8" s="463"/>
      <c r="J8" s="463"/>
      <c r="K8" s="463"/>
      <c r="L8" s="463"/>
      <c r="M8" s="29"/>
      <c r="N8" s="29"/>
      <c r="O8" s="29"/>
      <c r="P8" s="29"/>
      <c r="Q8" s="29"/>
      <c r="R8" s="464"/>
      <c r="S8" s="465"/>
    </row>
    <row r="9" spans="2:28" s="48" customFormat="1" ht="24" customHeight="1" thickBot="1">
      <c r="B9" s="137" t="s">
        <v>106</v>
      </c>
      <c r="C9" s="42"/>
      <c r="D9" s="42"/>
      <c r="E9" s="43" t="s">
        <v>21</v>
      </c>
      <c r="F9" s="42"/>
      <c r="G9" s="42"/>
      <c r="H9" s="42"/>
      <c r="I9" s="42"/>
      <c r="J9" s="42"/>
      <c r="K9" s="42"/>
      <c r="L9" s="44"/>
      <c r="M9" s="149" t="s">
        <v>107</v>
      </c>
      <c r="N9" s="45"/>
      <c r="O9" s="46" t="s">
        <v>22</v>
      </c>
      <c r="P9" s="45"/>
      <c r="Q9" s="45"/>
      <c r="R9" s="45"/>
      <c r="S9" s="47"/>
      <c r="T9" s="180"/>
      <c r="U9" s="180"/>
      <c r="V9" s="180"/>
      <c r="W9" s="180"/>
      <c r="X9" s="180"/>
      <c r="Y9" s="180"/>
      <c r="Z9" s="180"/>
      <c r="AA9" s="180"/>
      <c r="AB9" s="180"/>
    </row>
    <row r="10" spans="2:28" ht="18" thickBot="1">
      <c r="B10" s="49" t="s">
        <v>1</v>
      </c>
      <c r="C10" s="50"/>
      <c r="D10" s="50"/>
      <c r="E10" s="50"/>
      <c r="F10" s="50"/>
      <c r="G10" s="50"/>
      <c r="H10" s="50"/>
      <c r="I10" s="50"/>
      <c r="J10" s="50"/>
      <c r="K10" s="144" t="s">
        <v>108</v>
      </c>
      <c r="L10" s="51">
        <f>40000*12+20000</f>
        <v>500000</v>
      </c>
      <c r="M10" s="27"/>
      <c r="N10" s="52" t="s">
        <v>7</v>
      </c>
      <c r="O10" s="53"/>
      <c r="P10" s="53"/>
      <c r="Q10" s="53"/>
      <c r="R10" s="53"/>
      <c r="S10" s="60">
        <f>IF(L10="","",IF(L5="โสด",60000,0))</f>
        <v>60000</v>
      </c>
    </row>
    <row r="11" spans="2:28" ht="17.600000000000001">
      <c r="B11" s="54" t="s">
        <v>94</v>
      </c>
      <c r="C11" s="55"/>
      <c r="D11" s="56"/>
      <c r="E11" s="56"/>
      <c r="F11" s="56"/>
      <c r="G11" s="56"/>
      <c r="H11" s="56"/>
      <c r="I11" s="56"/>
      <c r="J11" s="56"/>
      <c r="K11" s="145" t="s">
        <v>108</v>
      </c>
      <c r="L11" s="57">
        <f>IF(L41="","",L41)</f>
        <v>0</v>
      </c>
      <c r="M11" s="27"/>
      <c r="N11" s="58" t="s">
        <v>8</v>
      </c>
      <c r="O11" s="59"/>
      <c r="P11" s="59"/>
      <c r="Q11" s="59"/>
      <c r="R11" s="59"/>
      <c r="S11" s="60">
        <f>IF(L10="","",IF(L5="คู่สมรสไม่มีเงินได้",30000,0))</f>
        <v>0</v>
      </c>
    </row>
    <row r="12" spans="2:28" ht="17.600000000000001">
      <c r="B12" s="61" t="s">
        <v>2</v>
      </c>
      <c r="C12" s="62"/>
      <c r="D12" s="56"/>
      <c r="E12" s="56"/>
      <c r="F12" s="56"/>
      <c r="G12" s="56"/>
      <c r="H12" s="56"/>
      <c r="I12" s="56"/>
      <c r="J12" s="56"/>
      <c r="K12" s="63"/>
      <c r="L12" s="64">
        <f>IF(L10="","",L10-L11)</f>
        <v>500000</v>
      </c>
      <c r="M12" s="27"/>
      <c r="N12" s="58" t="s">
        <v>9</v>
      </c>
      <c r="O12" s="59"/>
      <c r="P12" s="148">
        <v>15000</v>
      </c>
      <c r="Q12" s="150">
        <v>1</v>
      </c>
      <c r="R12" s="59" t="s">
        <v>10</v>
      </c>
      <c r="S12" s="60" t="str">
        <f>IF(L5="โสด","",IF(L5="คู่สมรสไม่มีเงินได้",Q12*P12,IF(L5="คู่สมรสมีเงินได้",Q12*P12/2,"")))</f>
        <v/>
      </c>
    </row>
    <row r="13" spans="2:28">
      <c r="B13" s="54" t="s">
        <v>4</v>
      </c>
      <c r="C13" s="55"/>
      <c r="D13" s="56"/>
      <c r="E13" s="56"/>
      <c r="F13" s="56"/>
      <c r="G13" s="56"/>
      <c r="H13" s="56"/>
      <c r="I13" s="56"/>
      <c r="J13" s="56"/>
      <c r="K13" s="63"/>
      <c r="L13" s="65">
        <f>IF(L10="","",IF(L12*0.5&gt;100000,100000,L12*0.5))</f>
        <v>100000</v>
      </c>
      <c r="M13" s="27"/>
      <c r="N13" s="58" t="s">
        <v>11</v>
      </c>
      <c r="O13" s="59"/>
      <c r="P13" s="148">
        <v>17000</v>
      </c>
      <c r="Q13" s="150">
        <v>1</v>
      </c>
      <c r="R13" s="59" t="s">
        <v>10</v>
      </c>
      <c r="S13" s="60" t="str">
        <f>IF(L5="โสด","",IF(L5="คู่สมรสไม่มีเงินได้",Q13*P13,IF(L5="คู่สมรสมีเงินได้",Q13*P13/2,"")))</f>
        <v/>
      </c>
    </row>
    <row r="14" spans="2:28">
      <c r="B14" s="54" t="s">
        <v>5</v>
      </c>
      <c r="C14" s="55"/>
      <c r="D14" s="56"/>
      <c r="E14" s="56"/>
      <c r="F14" s="56"/>
      <c r="G14" s="56"/>
      <c r="H14" s="56"/>
      <c r="I14" s="56"/>
      <c r="J14" s="56"/>
      <c r="K14" s="63"/>
      <c r="L14" s="65">
        <f>IF(L10="","",L12-L13)</f>
        <v>400000</v>
      </c>
      <c r="M14" s="27"/>
      <c r="N14" s="58" t="s">
        <v>24</v>
      </c>
      <c r="O14" s="59"/>
      <c r="P14" s="59"/>
      <c r="Q14" s="48"/>
      <c r="R14" s="59"/>
      <c r="S14" s="66"/>
    </row>
    <row r="15" spans="2:28" ht="17.600000000000001">
      <c r="B15" s="54" t="s">
        <v>95</v>
      </c>
      <c r="C15" s="55"/>
      <c r="D15" s="56"/>
      <c r="E15" s="56"/>
      <c r="F15" s="56"/>
      <c r="G15" s="56"/>
      <c r="H15" s="56"/>
      <c r="I15" s="56"/>
      <c r="J15" s="56"/>
      <c r="K15" s="63"/>
      <c r="L15" s="65">
        <f>IF(S31="","",S31)</f>
        <v>113000</v>
      </c>
      <c r="M15" s="27"/>
      <c r="N15" s="58" t="s">
        <v>25</v>
      </c>
      <c r="O15" s="59"/>
      <c r="P15" s="59"/>
      <c r="Q15" s="67"/>
      <c r="R15" s="59"/>
      <c r="S15" s="66"/>
    </row>
    <row r="16" spans="2:28" ht="17.600000000000001">
      <c r="B16" s="61" t="s">
        <v>6</v>
      </c>
      <c r="C16" s="56"/>
      <c r="D16" s="56"/>
      <c r="E16" s="56"/>
      <c r="F16" s="56"/>
      <c r="G16" s="56"/>
      <c r="H16" s="56"/>
      <c r="I16" s="56"/>
      <c r="J16" s="56"/>
      <c r="K16" s="63"/>
      <c r="L16" s="68">
        <f>IF(L10="","",L14-L15)</f>
        <v>287000</v>
      </c>
      <c r="M16" s="27"/>
      <c r="N16" s="58" t="s">
        <v>26</v>
      </c>
      <c r="O16" s="59"/>
      <c r="P16" s="59"/>
      <c r="Q16" s="67"/>
      <c r="R16" s="59"/>
      <c r="S16" s="66"/>
    </row>
    <row r="17" spans="2:28" ht="17.600000000000001">
      <c r="B17" s="69" t="s">
        <v>96</v>
      </c>
      <c r="C17" s="59"/>
      <c r="D17" s="59"/>
      <c r="E17" s="70"/>
      <c r="F17" s="56"/>
      <c r="G17" s="56"/>
      <c r="H17" s="56"/>
      <c r="I17" s="70"/>
      <c r="J17" s="56"/>
      <c r="K17" s="63"/>
      <c r="L17" s="71"/>
      <c r="M17" s="27"/>
      <c r="N17" s="58" t="s">
        <v>27</v>
      </c>
      <c r="O17" s="59"/>
      <c r="P17" s="59"/>
      <c r="Q17" s="67"/>
      <c r="R17" s="59"/>
      <c r="S17" s="66"/>
    </row>
    <row r="18" spans="2:28" ht="17.600000000000001">
      <c r="B18" s="72" t="s">
        <v>32</v>
      </c>
      <c r="C18" s="59"/>
      <c r="D18" s="59"/>
      <c r="E18" s="70"/>
      <c r="F18" s="56"/>
      <c r="G18" s="56"/>
      <c r="H18" s="56"/>
      <c r="I18" s="70"/>
      <c r="J18" s="56"/>
      <c r="K18" s="63"/>
      <c r="L18" s="66"/>
      <c r="M18" s="27"/>
      <c r="N18" s="58" t="s">
        <v>79</v>
      </c>
      <c r="O18" s="59"/>
      <c r="P18" s="59"/>
      <c r="Q18" s="67"/>
      <c r="R18" s="59"/>
      <c r="S18" s="66"/>
      <c r="X18" s="182"/>
      <c r="Y18" s="183"/>
      <c r="Z18" s="184"/>
    </row>
    <row r="19" spans="2:28" ht="17.600000000000001">
      <c r="B19" s="72" t="s">
        <v>81</v>
      </c>
      <c r="C19" s="59"/>
      <c r="D19" s="59"/>
      <c r="E19" s="70"/>
      <c r="F19" s="56"/>
      <c r="G19" s="56"/>
      <c r="H19" s="56"/>
      <c r="I19" s="70"/>
      <c r="J19" s="56"/>
      <c r="K19" s="63"/>
      <c r="L19" s="73">
        <f>L16-L18</f>
        <v>287000</v>
      </c>
      <c r="M19" s="27"/>
      <c r="N19" s="58" t="s">
        <v>71</v>
      </c>
      <c r="O19" s="59"/>
      <c r="P19" s="59"/>
      <c r="Q19" s="67"/>
      <c r="R19" s="59"/>
      <c r="S19" s="66"/>
      <c r="X19" s="182"/>
      <c r="Y19" s="183"/>
      <c r="Z19" s="184"/>
    </row>
    <row r="20" spans="2:28" ht="17.600000000000001">
      <c r="B20" s="72" t="s">
        <v>97</v>
      </c>
      <c r="C20" s="59"/>
      <c r="D20" s="59"/>
      <c r="E20" s="70"/>
      <c r="F20" s="56"/>
      <c r="G20" s="56"/>
      <c r="H20" s="56"/>
      <c r="I20" s="70"/>
      <c r="J20" s="56"/>
      <c r="K20" s="63"/>
      <c r="L20" s="66"/>
      <c r="M20" s="27"/>
      <c r="N20" s="58" t="s">
        <v>28</v>
      </c>
      <c r="O20" s="59"/>
      <c r="P20" s="59"/>
      <c r="Q20" s="67"/>
      <c r="R20" s="59"/>
      <c r="S20" s="66"/>
      <c r="X20" s="182"/>
      <c r="Y20" s="183"/>
      <c r="Z20" s="184"/>
    </row>
    <row r="21" spans="2:28" ht="17.600000000000001">
      <c r="B21" s="72" t="s">
        <v>98</v>
      </c>
      <c r="C21" s="59"/>
      <c r="D21" s="59"/>
      <c r="E21" s="70"/>
      <c r="F21" s="56"/>
      <c r="G21" s="56"/>
      <c r="H21" s="56"/>
      <c r="I21" s="70"/>
      <c r="J21" s="56"/>
      <c r="K21" s="63"/>
      <c r="L21" s="74">
        <f>IF(L10="","",L19-L20)</f>
        <v>287000</v>
      </c>
      <c r="M21" s="27"/>
      <c r="N21" s="58" t="s">
        <v>29</v>
      </c>
      <c r="O21" s="59"/>
      <c r="P21" s="59"/>
      <c r="Q21" s="67"/>
      <c r="R21" s="59"/>
      <c r="S21" s="66"/>
      <c r="X21" s="182"/>
      <c r="Y21" s="183"/>
      <c r="Z21" s="184"/>
    </row>
    <row r="22" spans="2:28" ht="17.600000000000001">
      <c r="B22" s="61" t="s">
        <v>82</v>
      </c>
      <c r="C22" s="56"/>
      <c r="D22" s="59"/>
      <c r="E22" s="59"/>
      <c r="F22" s="59"/>
      <c r="G22" s="59"/>
      <c r="H22" s="59"/>
      <c r="I22" s="59"/>
      <c r="J22" s="59"/>
      <c r="K22" s="75"/>
      <c r="L22" s="76">
        <f>IF(L10="","",IF(L21&gt;150000,(L21-VLOOKUP(L21,Rate!$A$10:$C$13,1))*VLOOKUP(L21,Rate!$A$10:$C$13,2)+VLOOKUP(L21,Rate!$A$10:$C$13,3),0))</f>
        <v>13700</v>
      </c>
      <c r="M22" s="27"/>
      <c r="N22" s="58" t="s">
        <v>30</v>
      </c>
      <c r="O22" s="59"/>
      <c r="P22" s="59"/>
      <c r="Q22" s="67"/>
      <c r="R22" s="59"/>
      <c r="S22" s="66"/>
      <c r="X22" s="182"/>
      <c r="Y22" s="183"/>
      <c r="Z22" s="184"/>
    </row>
    <row r="23" spans="2:28" ht="17.600000000000001">
      <c r="B23" s="77" t="s">
        <v>99</v>
      </c>
      <c r="C23" s="59"/>
      <c r="D23" s="59"/>
      <c r="E23" s="59"/>
      <c r="F23" s="59"/>
      <c r="G23" s="59"/>
      <c r="H23" s="59"/>
      <c r="I23" s="59"/>
      <c r="J23" s="59"/>
      <c r="K23" s="146" t="s">
        <v>108</v>
      </c>
      <c r="L23" s="66">
        <v>13700</v>
      </c>
      <c r="M23" s="27"/>
      <c r="N23" s="58" t="s">
        <v>31</v>
      </c>
      <c r="O23" s="59"/>
      <c r="P23" s="59"/>
      <c r="Q23" s="67"/>
      <c r="R23" s="59"/>
      <c r="S23" s="66"/>
      <c r="X23" s="182"/>
      <c r="Y23" s="183"/>
      <c r="Z23" s="184"/>
    </row>
    <row r="24" spans="2:28" ht="17.600000000000001">
      <c r="B24" s="72" t="s">
        <v>83</v>
      </c>
      <c r="C24" s="78" t="s">
        <v>12</v>
      </c>
      <c r="D24" s="138" t="str">
        <f>IF(L23&lt;L22,"P","")</f>
        <v/>
      </c>
      <c r="E24" s="79" t="s">
        <v>13</v>
      </c>
      <c r="F24" s="80" t="s">
        <v>12</v>
      </c>
      <c r="G24" s="138" t="str">
        <f>IF(L23&gt;L22,"P","")</f>
        <v/>
      </c>
      <c r="H24" s="81" t="s">
        <v>15</v>
      </c>
      <c r="I24" s="82" t="s">
        <v>14</v>
      </c>
      <c r="J24" s="75"/>
      <c r="K24" s="147" t="s">
        <v>108</v>
      </c>
      <c r="L24" s="68">
        <f>IF(L10="","",ABS(L22-L23))</f>
        <v>0</v>
      </c>
      <c r="M24" s="27"/>
      <c r="N24" s="58" t="s">
        <v>72</v>
      </c>
      <c r="O24" s="59"/>
      <c r="P24" s="59"/>
      <c r="Q24" s="67"/>
      <c r="R24" s="59"/>
      <c r="S24" s="66"/>
    </row>
    <row r="25" spans="2:28" ht="17.600000000000001">
      <c r="B25" s="83" t="s">
        <v>16</v>
      </c>
      <c r="C25" s="84"/>
      <c r="D25" s="85"/>
      <c r="E25" s="86"/>
      <c r="F25" s="87"/>
      <c r="G25" s="88"/>
      <c r="H25" s="89"/>
      <c r="I25" s="90"/>
      <c r="J25" s="91"/>
      <c r="K25" s="92"/>
      <c r="L25" s="93"/>
      <c r="M25" s="27"/>
      <c r="N25" s="58" t="s">
        <v>73</v>
      </c>
      <c r="O25" s="59"/>
      <c r="P25" s="59"/>
      <c r="Q25" s="59"/>
      <c r="R25" s="59"/>
      <c r="S25" s="66"/>
    </row>
    <row r="26" spans="2:28" ht="17.600000000000001">
      <c r="B26" s="94" t="s">
        <v>100</v>
      </c>
      <c r="C26" s="84"/>
      <c r="D26" s="85"/>
      <c r="E26" s="86"/>
      <c r="F26" s="87"/>
      <c r="G26" s="88"/>
      <c r="H26" s="89"/>
      <c r="I26" s="90"/>
      <c r="J26" s="91"/>
      <c r="K26" s="92"/>
      <c r="L26" s="93"/>
      <c r="M26" s="27"/>
      <c r="N26" s="58" t="s">
        <v>74</v>
      </c>
      <c r="O26" s="59"/>
      <c r="P26" s="59"/>
      <c r="Q26" s="59"/>
      <c r="R26" s="59"/>
      <c r="S26" s="66">
        <v>0</v>
      </c>
      <c r="AB26" s="179"/>
    </row>
    <row r="27" spans="2:28" ht="17.600000000000001">
      <c r="B27" s="94" t="s">
        <v>101</v>
      </c>
      <c r="C27" s="84"/>
      <c r="D27" s="85"/>
      <c r="E27" s="86"/>
      <c r="F27" s="87"/>
      <c r="G27" s="88"/>
      <c r="H27" s="89"/>
      <c r="I27" s="90"/>
      <c r="J27" s="91"/>
      <c r="K27" s="92"/>
      <c r="L27" s="93"/>
      <c r="M27" s="27"/>
      <c r="N27" s="58" t="s">
        <v>80</v>
      </c>
      <c r="O27" s="59"/>
      <c r="P27" s="59"/>
      <c r="Q27" s="59"/>
      <c r="R27" s="59"/>
      <c r="S27" s="66"/>
    </row>
    <row r="28" spans="2:28" ht="17.600000000000001">
      <c r="B28" s="94" t="s">
        <v>102</v>
      </c>
      <c r="C28" s="84"/>
      <c r="D28" s="85"/>
      <c r="E28" s="86"/>
      <c r="F28" s="87"/>
      <c r="G28" s="88"/>
      <c r="H28" s="89"/>
      <c r="I28" s="90"/>
      <c r="J28" s="91"/>
      <c r="K28" s="92"/>
      <c r="L28" s="93"/>
      <c r="M28" s="27"/>
      <c r="N28" s="58" t="s">
        <v>75</v>
      </c>
      <c r="O28" s="59"/>
      <c r="P28" s="59"/>
      <c r="Q28" s="59"/>
      <c r="R28" s="59"/>
      <c r="S28" s="66">
        <v>44000</v>
      </c>
      <c r="T28" s="178" t="s">
        <v>91</v>
      </c>
      <c r="U28" s="178" t="s">
        <v>90</v>
      </c>
    </row>
    <row r="29" spans="2:28" ht="17.600000000000001">
      <c r="B29" s="95" t="s">
        <v>103</v>
      </c>
      <c r="C29" s="78" t="s">
        <v>12</v>
      </c>
      <c r="D29" s="138" t="str">
        <f>D24</f>
        <v/>
      </c>
      <c r="E29" s="79" t="s">
        <v>13</v>
      </c>
      <c r="F29" s="80" t="s">
        <v>12</v>
      </c>
      <c r="G29" s="138" t="str">
        <f>G24</f>
        <v/>
      </c>
      <c r="H29" s="81" t="s">
        <v>15</v>
      </c>
      <c r="I29" s="82" t="s">
        <v>14</v>
      </c>
      <c r="J29" s="59"/>
      <c r="K29" s="96"/>
      <c r="L29" s="68">
        <f>L24</f>
        <v>0</v>
      </c>
      <c r="M29" s="27"/>
      <c r="N29" s="97" t="s">
        <v>76</v>
      </c>
      <c r="O29" s="98"/>
      <c r="P29" s="98"/>
      <c r="Q29" s="98"/>
      <c r="R29" s="98"/>
      <c r="S29" s="66"/>
      <c r="T29" s="178" t="s">
        <v>91</v>
      </c>
      <c r="U29" s="178" t="s">
        <v>90</v>
      </c>
    </row>
    <row r="30" spans="2:28" ht="18" thickBot="1">
      <c r="B30" s="95" t="s">
        <v>84</v>
      </c>
      <c r="C30" s="59"/>
      <c r="D30" s="59"/>
      <c r="E30" s="59"/>
      <c r="F30" s="59"/>
      <c r="G30" s="59"/>
      <c r="H30" s="59"/>
      <c r="I30" s="59"/>
      <c r="J30" s="59"/>
      <c r="K30" s="63"/>
      <c r="L30" s="68"/>
      <c r="M30" s="99"/>
      <c r="N30" s="100" t="s">
        <v>77</v>
      </c>
      <c r="O30" s="101"/>
      <c r="P30" s="101"/>
      <c r="Q30" s="101"/>
      <c r="R30" s="101"/>
      <c r="S30" s="102">
        <v>9000</v>
      </c>
    </row>
    <row r="31" spans="2:28" ht="18" thickBot="1">
      <c r="B31" s="103" t="s">
        <v>85</v>
      </c>
      <c r="C31" s="104" t="s">
        <v>12</v>
      </c>
      <c r="D31" s="139" t="str">
        <f>D24</f>
        <v/>
      </c>
      <c r="E31" s="105" t="s">
        <v>13</v>
      </c>
      <c r="F31" s="106" t="s">
        <v>12</v>
      </c>
      <c r="G31" s="139" t="str">
        <f>G24</f>
        <v/>
      </c>
      <c r="H31" s="107" t="s">
        <v>15</v>
      </c>
      <c r="I31" s="108" t="s">
        <v>14</v>
      </c>
      <c r="J31" s="101"/>
      <c r="K31" s="109"/>
      <c r="L31" s="110">
        <f>L24</f>
        <v>0</v>
      </c>
      <c r="M31" s="99"/>
      <c r="N31" s="111" t="s">
        <v>78</v>
      </c>
      <c r="O31" s="112"/>
      <c r="P31" s="112"/>
      <c r="Q31" s="112"/>
      <c r="R31" s="112"/>
      <c r="S31" s="113">
        <f>SUM(S10:S30)</f>
        <v>113000</v>
      </c>
    </row>
    <row r="32" spans="2:28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80" t="s">
        <v>86</v>
      </c>
      <c r="N32" s="178"/>
      <c r="O32" s="180"/>
      <c r="P32" s="180"/>
      <c r="Q32" s="180"/>
      <c r="R32" s="180"/>
      <c r="S32" s="180"/>
    </row>
    <row r="33" spans="1:19" ht="17.600000000000001" thickBot="1"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78"/>
      <c r="N33" s="178"/>
      <c r="O33" s="178"/>
      <c r="P33" s="178"/>
      <c r="Q33" s="178"/>
      <c r="R33" s="178"/>
      <c r="S33" s="178"/>
    </row>
    <row r="34" spans="1:19" ht="23.25" customHeight="1" thickBot="1">
      <c r="A34" s="136"/>
      <c r="B34" s="137" t="s">
        <v>105</v>
      </c>
      <c r="C34" s="115"/>
      <c r="D34" s="115"/>
      <c r="E34" s="116" t="s">
        <v>33</v>
      </c>
      <c r="F34" s="115"/>
      <c r="G34" s="115"/>
      <c r="H34" s="115"/>
      <c r="I34" s="115"/>
      <c r="J34" s="115"/>
      <c r="K34" s="115"/>
      <c r="L34" s="117"/>
      <c r="M34" s="178"/>
      <c r="N34" s="178"/>
      <c r="O34" s="178"/>
      <c r="P34" s="178"/>
      <c r="Q34" s="178"/>
      <c r="R34" s="178"/>
      <c r="S34" s="178"/>
    </row>
    <row r="35" spans="1:19" ht="17.600000000000001">
      <c r="B35" s="118" t="s">
        <v>34</v>
      </c>
      <c r="C35" s="53"/>
      <c r="D35" s="53"/>
      <c r="E35" s="119"/>
      <c r="F35" s="120"/>
      <c r="G35" s="120"/>
      <c r="H35" s="120"/>
      <c r="I35" s="119"/>
      <c r="J35" s="120"/>
      <c r="K35" s="121"/>
      <c r="L35" s="122"/>
      <c r="M35" s="178"/>
      <c r="N35" s="178"/>
      <c r="O35" s="178"/>
      <c r="P35" s="178"/>
      <c r="Q35" s="179"/>
      <c r="R35" s="178"/>
      <c r="S35" s="178"/>
    </row>
    <row r="36" spans="1:19" ht="17.600000000000001">
      <c r="B36" s="72" t="s">
        <v>3</v>
      </c>
      <c r="C36" s="59"/>
      <c r="D36" s="59"/>
      <c r="E36" s="70"/>
      <c r="F36" s="56"/>
      <c r="G36" s="56"/>
      <c r="H36" s="56"/>
      <c r="I36" s="70"/>
      <c r="J36" s="56"/>
      <c r="K36" s="63"/>
      <c r="L36" s="123"/>
      <c r="M36" s="178"/>
      <c r="N36" s="179"/>
      <c r="O36" s="178"/>
      <c r="P36" s="178"/>
      <c r="Q36" s="179"/>
      <c r="R36" s="178"/>
      <c r="S36" s="178"/>
    </row>
    <row r="37" spans="1:19" ht="17.600000000000001">
      <c r="B37" s="72" t="s">
        <v>35</v>
      </c>
      <c r="C37" s="59"/>
      <c r="D37" s="59"/>
      <c r="E37" s="70"/>
      <c r="F37" s="56"/>
      <c r="G37" s="56"/>
      <c r="H37" s="56"/>
      <c r="I37" s="70"/>
      <c r="J37" s="56"/>
      <c r="K37" s="63"/>
      <c r="L37" s="123"/>
      <c r="M37" s="178"/>
      <c r="N37" s="179"/>
      <c r="O37" s="467" t="s">
        <v>123</v>
      </c>
      <c r="P37" s="467"/>
      <c r="Q37" s="467"/>
      <c r="R37" s="466">
        <f>+L22/12</f>
        <v>1141.6666666666667</v>
      </c>
      <c r="S37" s="468" t="s">
        <v>124</v>
      </c>
    </row>
    <row r="38" spans="1:19" ht="17.600000000000001">
      <c r="B38" s="72" t="s">
        <v>36</v>
      </c>
      <c r="C38" s="59"/>
      <c r="D38" s="59"/>
      <c r="E38" s="70"/>
      <c r="F38" s="56"/>
      <c r="G38" s="56"/>
      <c r="H38" s="56"/>
      <c r="I38" s="70"/>
      <c r="J38" s="56"/>
      <c r="K38" s="63"/>
      <c r="L38" s="123"/>
      <c r="M38" s="178"/>
      <c r="N38" s="179"/>
      <c r="O38" s="467"/>
      <c r="P38" s="467"/>
      <c r="Q38" s="467"/>
      <c r="R38" s="466"/>
      <c r="S38" s="468"/>
    </row>
    <row r="39" spans="1:19" ht="17.600000000000001">
      <c r="B39" s="72" t="s">
        <v>87</v>
      </c>
      <c r="C39" s="59"/>
      <c r="D39" s="59"/>
      <c r="E39" s="70"/>
      <c r="F39" s="56"/>
      <c r="G39" s="56"/>
      <c r="H39" s="56"/>
      <c r="I39" s="70"/>
      <c r="J39" s="56"/>
      <c r="K39" s="63"/>
      <c r="L39" s="123"/>
      <c r="M39" s="178"/>
      <c r="N39" s="179"/>
      <c r="O39" s="178"/>
      <c r="P39" s="178"/>
      <c r="Q39" s="179"/>
      <c r="R39" s="178"/>
      <c r="S39" s="178"/>
    </row>
    <row r="40" spans="1:19" ht="21" thickBot="1">
      <c r="B40" s="124" t="s">
        <v>37</v>
      </c>
      <c r="C40" s="125"/>
      <c r="D40" s="125"/>
      <c r="E40" s="126"/>
      <c r="F40" s="127"/>
      <c r="G40" s="127"/>
      <c r="H40" s="127"/>
      <c r="I40" s="126"/>
      <c r="J40" s="127"/>
      <c r="K40" s="128"/>
      <c r="L40" s="129"/>
      <c r="M40" s="178"/>
      <c r="N40" s="179"/>
      <c r="O40" s="178"/>
      <c r="P40" s="191">
        <v>1</v>
      </c>
      <c r="R40" s="192">
        <f>+$R$37</f>
        <v>1141.6666666666667</v>
      </c>
      <c r="S40" s="178"/>
    </row>
    <row r="41" spans="1:19" ht="21.45" thickTop="1" thickBot="1">
      <c r="B41" s="130" t="s">
        <v>104</v>
      </c>
      <c r="C41" s="131"/>
      <c r="D41" s="131"/>
      <c r="E41" s="132"/>
      <c r="F41" s="133"/>
      <c r="G41" s="133"/>
      <c r="H41" s="133"/>
      <c r="I41" s="132"/>
      <c r="J41" s="133"/>
      <c r="K41" s="134"/>
      <c r="L41" s="135">
        <f>SUM(L35:L40)</f>
        <v>0</v>
      </c>
      <c r="M41" s="178"/>
      <c r="N41" s="179"/>
      <c r="O41" s="178"/>
      <c r="P41" s="191">
        <v>2</v>
      </c>
      <c r="R41" s="192">
        <f t="shared" ref="R41:R51" si="0">+$R$37</f>
        <v>1141.6666666666667</v>
      </c>
      <c r="S41" s="178"/>
    </row>
    <row r="42" spans="1:19" ht="21" thickTop="1">
      <c r="M42" s="178"/>
      <c r="N42" s="179"/>
      <c r="O42" s="178"/>
      <c r="P42" s="191">
        <v>3</v>
      </c>
      <c r="Q42" s="179"/>
      <c r="R42" s="192">
        <f t="shared" si="0"/>
        <v>1141.6666666666667</v>
      </c>
      <c r="S42" s="178"/>
    </row>
    <row r="43" spans="1:19" ht="20.6">
      <c r="M43" s="178"/>
      <c r="N43" s="178"/>
      <c r="O43" s="178"/>
      <c r="P43" s="191">
        <v>4</v>
      </c>
      <c r="Q43" s="178"/>
      <c r="R43" s="192">
        <f t="shared" si="0"/>
        <v>1141.6666666666667</v>
      </c>
      <c r="S43" s="178"/>
    </row>
    <row r="44" spans="1:19" ht="20.6">
      <c r="P44" s="191">
        <v>5</v>
      </c>
      <c r="R44" s="192">
        <f t="shared" si="0"/>
        <v>1141.6666666666667</v>
      </c>
    </row>
    <row r="45" spans="1:19" ht="20.6">
      <c r="P45" s="191">
        <v>6</v>
      </c>
      <c r="R45" s="192">
        <f t="shared" si="0"/>
        <v>1141.6666666666667</v>
      </c>
    </row>
    <row r="46" spans="1:19" ht="20.6">
      <c r="P46" s="191">
        <v>7</v>
      </c>
      <c r="R46" s="192">
        <f t="shared" si="0"/>
        <v>1141.6666666666667</v>
      </c>
    </row>
    <row r="47" spans="1:19" ht="20.6">
      <c r="P47" s="191">
        <v>8</v>
      </c>
      <c r="R47" s="192">
        <f t="shared" si="0"/>
        <v>1141.6666666666667</v>
      </c>
    </row>
    <row r="48" spans="1:19" ht="20.6">
      <c r="P48" s="191">
        <v>9</v>
      </c>
      <c r="R48" s="192">
        <f t="shared" si="0"/>
        <v>1141.6666666666667</v>
      </c>
    </row>
    <row r="49" spans="16:18" ht="20.6">
      <c r="P49" s="191">
        <v>10</v>
      </c>
      <c r="R49" s="192">
        <f t="shared" si="0"/>
        <v>1141.6666666666667</v>
      </c>
    </row>
    <row r="50" spans="16:18" ht="20.6">
      <c r="P50" s="191">
        <v>11</v>
      </c>
      <c r="R50" s="192">
        <f t="shared" si="0"/>
        <v>1141.6666666666667</v>
      </c>
    </row>
    <row r="51" spans="16:18" ht="20.6">
      <c r="P51" s="191">
        <v>12</v>
      </c>
      <c r="R51" s="192">
        <f t="shared" si="0"/>
        <v>1141.6666666666667</v>
      </c>
    </row>
    <row r="52" spans="16:18" ht="26.15">
      <c r="R52" s="193">
        <f>SUM(R40:R51)</f>
        <v>13699.999999999998</v>
      </c>
    </row>
  </sheetData>
  <sheetProtection selectLockedCells="1"/>
  <mergeCells count="8">
    <mergeCell ref="B1:S1"/>
    <mergeCell ref="H8:L8"/>
    <mergeCell ref="R8:S8"/>
    <mergeCell ref="R37:R38"/>
    <mergeCell ref="O37:Q38"/>
    <mergeCell ref="S37:S38"/>
    <mergeCell ref="B2:D2"/>
    <mergeCell ref="E2:F2"/>
  </mergeCells>
  <phoneticPr fontId="0" type="noConversion"/>
  <conditionalFormatting sqref="S24 S28:S29">
    <cfRule type="cellIs" dxfId="0" priority="1" stopIfTrue="1" operator="between">
      <formula>1</formula>
      <formula>100000</formula>
    </cfRule>
  </conditionalFormatting>
  <conditionalFormatting sqref="K35:L41 K20:K24 L22 L24">
    <cfRule type="cellIs" priority="2" stopIfTrue="1" operator="lessThanOrEqual">
      <formula>"10%*$L$28"</formula>
    </cfRule>
  </conditionalFormatting>
  <dataValidations xWindow="390" yWindow="190" count="4">
    <dataValidation type="whole" allowBlank="1" showInputMessage="1" showErrorMessage="1" errorTitle="คำนวณภาษี" error="กรอกเฉพาะตัวเลขเท่านั้น" prompt="กรอกเฉพาะตัวเลขเท่านั้น" sqref="Q12:Q23" xr:uid="{00000000-0002-0000-0200-000000000000}">
      <formula1>1</formula1>
      <formula2>40000000</formula2>
    </dataValidation>
    <dataValidation type="decimal" errorStyle="warning" allowBlank="1" showInputMessage="1" showErrorMessage="1" error="ตัวเลขไม่ถูกต้อง" prompt="ไม่เกิน 100,000 บาท" sqref="S24 S28" xr:uid="{00000000-0002-0000-0200-000001000000}">
      <formula1>1</formula1>
      <formula2>100000</formula2>
    </dataValidation>
    <dataValidation type="list" allowBlank="1" showInputMessage="1" showErrorMessage="1" sqref="L5" xr:uid="{00000000-0002-0000-0200-000002000000}">
      <formula1>"โสด,คู่สมรสมีเงินได้,คู่สมรสไม่มีเงินได้"</formula1>
    </dataValidation>
    <dataValidation type="decimal" errorStyle="warning" allowBlank="1" showInputMessage="1" showErrorMessage="1" error="ตัวเลขไม่ถูกต้อง " prompt="ไม่เกิน 300,000 บาท" sqref="S29" xr:uid="{00000000-0002-0000-0200-000003000000}">
      <formula1>1</formula1>
      <formula2>300000</formula2>
    </dataValidation>
  </dataValidations>
  <pageMargins left="0.28000000000000003" right="0.17" top="0.4" bottom="0.48" header="0.19" footer="0.28000000000000003"/>
  <pageSetup paperSize="9" scale="81" orientation="portrait" r:id="rId1"/>
  <headerFooter alignWithMargins="0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9999"/>
  </sheetPr>
  <dimension ref="A1:I41"/>
  <sheetViews>
    <sheetView topLeftCell="B1" workbookViewId="0">
      <selection activeCell="G11" sqref="G11"/>
    </sheetView>
  </sheetViews>
  <sheetFormatPr defaultColWidth="9.1640625" defaultRowHeight="22.75"/>
  <cols>
    <col min="1" max="1" width="12.83203125" style="177" hidden="1" customWidth="1"/>
    <col min="2" max="2" width="6.75" style="188" customWidth="1"/>
    <col min="3" max="3" width="9.1640625" style="188" hidden="1" customWidth="1"/>
    <col min="4" max="4" width="12.83203125" style="188" hidden="1" customWidth="1"/>
    <col min="5" max="5" width="4.75" style="177" customWidth="1"/>
    <col min="6" max="6" width="28.83203125" style="176" customWidth="1"/>
    <col min="7" max="7" width="66.1640625" style="176" customWidth="1"/>
    <col min="8" max="8" width="9.1640625" style="177"/>
    <col min="9" max="9" width="9.1640625" style="459"/>
    <col min="10" max="16384" width="9.1640625" style="177"/>
  </cols>
  <sheetData>
    <row r="1" spans="1:9" ht="23.15">
      <c r="A1" s="212" t="s">
        <v>120</v>
      </c>
      <c r="B1" s="213" t="s">
        <v>121</v>
      </c>
      <c r="C1" s="401"/>
      <c r="D1" s="229"/>
      <c r="F1" s="472" t="s">
        <v>137</v>
      </c>
      <c r="G1" s="473"/>
    </row>
    <row r="2" spans="1:9">
      <c r="A2" s="228">
        <v>242188</v>
      </c>
      <c r="B2" s="214">
        <f>IF(ROWS(B$2:B2)&lt;=MAX(DETA!N:N),ROWS(B$2:B2),"")</f>
        <v>1</v>
      </c>
      <c r="F2" s="215" t="s">
        <v>114</v>
      </c>
      <c r="G2" s="230" t="s">
        <v>265</v>
      </c>
      <c r="I2" s="459" t="s">
        <v>252</v>
      </c>
    </row>
    <row r="3" spans="1:9">
      <c r="A3" s="228" t="s">
        <v>229</v>
      </c>
      <c r="B3" s="214" t="str">
        <f>IF(ROWS(B$2:B3)&lt;=MAX(DETA!N:N),ROWS(B$2:B3),"")</f>
        <v/>
      </c>
      <c r="F3" s="215" t="s">
        <v>138</v>
      </c>
      <c r="G3" s="211">
        <v>0</v>
      </c>
      <c r="I3" s="459" t="s">
        <v>253</v>
      </c>
    </row>
    <row r="4" spans="1:9">
      <c r="A4" s="228">
        <v>242247</v>
      </c>
      <c r="B4" s="214" t="str">
        <f>IF(ROWS(B$2:B4)&lt;=MAX(DETA!N:N),ROWS(B$2:B4),"")</f>
        <v/>
      </c>
      <c r="F4" s="215" t="s">
        <v>254</v>
      </c>
      <c r="G4" s="189" t="s">
        <v>266</v>
      </c>
      <c r="I4" s="459" t="s">
        <v>255</v>
      </c>
    </row>
    <row r="5" spans="1:9">
      <c r="A5" s="228">
        <v>242277</v>
      </c>
      <c r="B5" s="214" t="str">
        <f>IF(ROWS(B$2:B5)&lt;=MAX(DETA!N:N),ROWS(B$2:B5),"")</f>
        <v/>
      </c>
      <c r="F5" s="215" t="s">
        <v>134</v>
      </c>
      <c r="G5" s="217" t="s">
        <v>250</v>
      </c>
    </row>
    <row r="6" spans="1:9">
      <c r="A6" s="228">
        <v>242308</v>
      </c>
      <c r="B6" s="214" t="str">
        <f>IF(ROWS(B$2:B6)&lt;=MAX(DETA!N:N),ROWS(B$2:B6),"")</f>
        <v/>
      </c>
      <c r="F6" s="215" t="s">
        <v>139</v>
      </c>
      <c r="G6" s="210" t="s">
        <v>264</v>
      </c>
      <c r="I6" s="459" t="s">
        <v>256</v>
      </c>
    </row>
    <row r="7" spans="1:9" ht="23.15" thickBot="1">
      <c r="A7" s="228">
        <v>242338</v>
      </c>
      <c r="B7" s="214" t="str">
        <f>IF(ROWS(B$2:B7)&lt;=MAX(DETA!N:N),ROWS(B$2:B7),"")</f>
        <v/>
      </c>
      <c r="F7" s="216" t="s">
        <v>140</v>
      </c>
      <c r="G7" s="190" t="s">
        <v>267</v>
      </c>
      <c r="I7" s="459" t="s">
        <v>257</v>
      </c>
    </row>
    <row r="8" spans="1:9">
      <c r="A8" s="228">
        <v>242369</v>
      </c>
      <c r="B8" s="214" t="str">
        <f>IF(ROWS(B$2:B8)&lt;=MAX(DETA!N:N),ROWS(B$2:B8),"")</f>
        <v/>
      </c>
    </row>
    <row r="9" spans="1:9">
      <c r="A9" s="228">
        <v>242400</v>
      </c>
      <c r="B9" s="214" t="str">
        <f>IF(ROWS(B$2:B9)&lt;=MAX(DETA!N:N),ROWS(B$2:B9),"")</f>
        <v/>
      </c>
    </row>
    <row r="10" spans="1:9">
      <c r="A10" s="228">
        <v>242430</v>
      </c>
      <c r="B10" s="214" t="str">
        <f>IF(ROWS(B$2:B10)&lt;=MAX(DETA!N:N),ROWS(B$2:B10),"")</f>
        <v/>
      </c>
    </row>
    <row r="11" spans="1:9">
      <c r="A11" s="228">
        <v>242461</v>
      </c>
      <c r="B11" s="214" t="str">
        <f>IF(ROWS(B$2:B11)&lt;=MAX(DETA!N:N),ROWS(B$2:B11),"")</f>
        <v/>
      </c>
    </row>
    <row r="12" spans="1:9">
      <c r="A12" s="228">
        <v>242491</v>
      </c>
      <c r="B12" s="214" t="str">
        <f>IF(ROWS(B$2:B12)&lt;=MAX(DETA!N:N),ROWS(B$2:B12),"")</f>
        <v/>
      </c>
    </row>
    <row r="13" spans="1:9">
      <c r="A13" s="228">
        <v>242522</v>
      </c>
      <c r="B13" s="214" t="str">
        <f>IF(ROWS(B$2:B13)&lt;=MAX(DETA!N:N),ROWS(B$2:B13),"")</f>
        <v/>
      </c>
    </row>
    <row r="14" spans="1:9">
      <c r="B14" s="214" t="str">
        <f>IF(ROWS(B$2:B14)&lt;=MAX(DETA!N:N),ROWS(B$2:B14),"")</f>
        <v/>
      </c>
    </row>
    <row r="15" spans="1:9">
      <c r="B15" s="214" t="str">
        <f>IF(ROWS(B$2:B15)&lt;=MAX(DETA!N:N),ROWS(B$2:B15),"")</f>
        <v/>
      </c>
    </row>
    <row r="16" spans="1:9">
      <c r="B16" s="214" t="str">
        <f>IF(ROWS(B$2:B16)&lt;=MAX(DETA!N:N),ROWS(B$2:B16),"")</f>
        <v/>
      </c>
    </row>
    <row r="17" spans="2:2">
      <c r="B17" s="214" t="str">
        <f>IF(ROWS(B$2:B17)&lt;=MAX(DETA!N:N),ROWS(B$2:B17),"")</f>
        <v/>
      </c>
    </row>
    <row r="18" spans="2:2">
      <c r="B18" s="214" t="str">
        <f>IF(ROWS(B$2:B18)&lt;=MAX(DETA!N:N),ROWS(B$2:B18),"")</f>
        <v/>
      </c>
    </row>
    <row r="19" spans="2:2">
      <c r="B19" s="214" t="str">
        <f>IF(ROWS(B$2:B19)&lt;=MAX(DETA!N:N),ROWS(B$2:B19),"")</f>
        <v/>
      </c>
    </row>
    <row r="20" spans="2:2">
      <c r="B20" s="214" t="str">
        <f>IF(ROWS(B$2:B20)&lt;=MAX(DETA!N:N),ROWS(B$2:B20),"")</f>
        <v/>
      </c>
    </row>
    <row r="21" spans="2:2">
      <c r="B21" s="214" t="str">
        <f>IF(ROWS(B$2:B21)&lt;=MAX(DETA!N:N),ROWS(B$2:B21),"")</f>
        <v/>
      </c>
    </row>
    <row r="22" spans="2:2">
      <c r="B22" s="214" t="str">
        <f>IF(ROWS(B$2:B22)&lt;=MAX(DETA!N:N),ROWS(B$2:B22),"")</f>
        <v/>
      </c>
    </row>
    <row r="23" spans="2:2">
      <c r="B23" s="214" t="str">
        <f>IF(ROWS(B$2:B23)&lt;=MAX(DETA!N:N),ROWS(B$2:B23),"")</f>
        <v/>
      </c>
    </row>
    <row r="24" spans="2:2">
      <c r="B24" s="214" t="str">
        <f>IF(ROWS(B$2:B24)&lt;=MAX(DETA!N:N),ROWS(B$2:B24),"")</f>
        <v/>
      </c>
    </row>
    <row r="25" spans="2:2">
      <c r="B25" s="214" t="str">
        <f>IF(ROWS(B$2:B25)&lt;=MAX(DETA!N:N),ROWS(B$2:B25),"")</f>
        <v/>
      </c>
    </row>
    <row r="26" spans="2:2">
      <c r="B26" s="214" t="str">
        <f>IF(ROWS(B$2:B26)&lt;=MAX(DETA!N:N),ROWS(B$2:B26),"")</f>
        <v/>
      </c>
    </row>
    <row r="27" spans="2:2">
      <c r="B27" s="214" t="str">
        <f>IF(ROWS(B$2:B27)&lt;=MAX(DETA!N:N),ROWS(B$2:B27),"")</f>
        <v/>
      </c>
    </row>
    <row r="28" spans="2:2">
      <c r="B28" s="214" t="str">
        <f>IF(ROWS(B$2:B28)&lt;=MAX(DETA!N:N),ROWS(B$2:B28),"")</f>
        <v/>
      </c>
    </row>
    <row r="29" spans="2:2">
      <c r="B29" s="214" t="str">
        <f>IF(ROWS(B$2:B29)&lt;=MAX(DETA!N:N),ROWS(B$2:B29),"")</f>
        <v/>
      </c>
    </row>
    <row r="30" spans="2:2">
      <c r="B30" s="214" t="str">
        <f>IF(ROWS(B$2:B30)&lt;=MAX(DETA!N:N),ROWS(B$2:B30),"")</f>
        <v/>
      </c>
    </row>
    <row r="31" spans="2:2">
      <c r="B31" s="214" t="str">
        <f>IF(ROWS(B$2:B31)&lt;=MAX(DETA!N:N),ROWS(B$2:B31),"")</f>
        <v/>
      </c>
    </row>
    <row r="32" spans="2:2">
      <c r="B32" s="214" t="str">
        <f>IF(ROWS(B$2:B32)&lt;=MAX(DETA!N:N),ROWS(B$2:B32),"")</f>
        <v/>
      </c>
    </row>
    <row r="33" spans="2:2">
      <c r="B33" s="214" t="str">
        <f>IF(ROWS(B$2:B33)&lt;=MAX(DETA!N:N),ROWS(B$2:B33),"")</f>
        <v/>
      </c>
    </row>
    <row r="34" spans="2:2">
      <c r="B34" s="214" t="str">
        <f>IF(ROWS(B$2:B34)&lt;=MAX(DETA!N:N),ROWS(B$2:B34),"")</f>
        <v/>
      </c>
    </row>
    <row r="35" spans="2:2">
      <c r="B35" s="214" t="str">
        <f>IF(ROWS(B$2:B35)&lt;=MAX(DETA!N:N),ROWS(B$2:B35),"")</f>
        <v/>
      </c>
    </row>
    <row r="36" spans="2:2">
      <c r="B36" s="214" t="str">
        <f>IF(ROWS(B$2:B36)&lt;=MAX(DETA!N:N),ROWS(B$2:B36),"")</f>
        <v/>
      </c>
    </row>
    <row r="37" spans="2:2">
      <c r="B37" s="214" t="str">
        <f>IF(ROWS(B$2:B37)&lt;=MAX(DETA!N:N),ROWS(B$2:B37),"")</f>
        <v/>
      </c>
    </row>
    <row r="38" spans="2:2">
      <c r="B38" s="214" t="str">
        <f>IF(ROWS(B$2:B38)&lt;=MAX(DETA!N:N),ROWS(B$2:B38),"")</f>
        <v/>
      </c>
    </row>
    <row r="39" spans="2:2">
      <c r="B39" s="214" t="str">
        <f>IF(ROWS(B$2:B39)&lt;=MAX(DETA!N:N),ROWS(B$2:B39),"")</f>
        <v/>
      </c>
    </row>
    <row r="40" spans="2:2">
      <c r="B40" s="214" t="str">
        <f>IF(ROWS(B$2:B40)&lt;=MAX(DETA!N:N),ROWS(B$2:B40),"")</f>
        <v/>
      </c>
    </row>
    <row r="41" spans="2:2">
      <c r="B41" s="214" t="str">
        <f>IF(ROWS(B$2:B41)&lt;=MAX(DETA!N:N),ROWS(B$2:B41),"")</f>
        <v/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F1:G1"/>
  </mergeCells>
  <dataValidations count="1">
    <dataValidation type="list" allowBlank="1" showInputMessage="1" showErrorMessage="1" sqref="D1" xr:uid="{00000000-0002-0000-0300-000000000000}">
      <formula1>NameMonth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BF6F-048B-40FB-B342-3FAC238F528F}">
  <dimension ref="A1:Y147"/>
  <sheetViews>
    <sheetView tabSelected="1" workbookViewId="0">
      <pane xSplit="6" ySplit="4" topLeftCell="H5" activePane="bottomRight" state="frozen"/>
      <selection pane="topRight" activeCell="E1" sqref="E1"/>
      <selection pane="bottomLeft" activeCell="A5" sqref="A5"/>
      <selection pane="bottomRight" activeCell="F12" sqref="F12"/>
    </sheetView>
  </sheetViews>
  <sheetFormatPr defaultColWidth="9" defaultRowHeight="20.6"/>
  <cols>
    <col min="1" max="1" width="8.25" style="338" customWidth="1"/>
    <col min="2" max="2" width="13.58203125" style="338" bestFit="1" customWidth="1"/>
    <col min="3" max="3" width="36.6640625" style="338" bestFit="1" customWidth="1"/>
    <col min="4" max="4" width="40.1640625" style="338" hidden="1" customWidth="1"/>
    <col min="5" max="5" width="19" style="364" customWidth="1"/>
    <col min="6" max="6" width="7" style="364" customWidth="1"/>
    <col min="7" max="7" width="46.1640625" style="338" customWidth="1"/>
    <col min="8" max="8" width="61.1640625" style="338" customWidth="1"/>
    <col min="9" max="9" width="9.58203125" style="338" customWidth="1"/>
    <col min="10" max="10" width="12.1640625" style="338" customWidth="1"/>
    <col min="11" max="11" width="7.25" style="338" bestFit="1" customWidth="1"/>
    <col min="12" max="12" width="11.58203125" style="338" customWidth="1"/>
    <col min="13" max="13" width="12.83203125" style="338" customWidth="1"/>
    <col min="14" max="14" width="6" style="337" customWidth="1"/>
    <col min="15" max="15" width="6" style="367" customWidth="1"/>
    <col min="16" max="16" width="9" style="338"/>
    <col min="17" max="17" width="46.75" style="338" customWidth="1"/>
    <col min="18" max="16384" width="9" style="338"/>
  </cols>
  <sheetData>
    <row r="1" spans="1:25" s="454" customFormat="1" ht="3" customHeight="1">
      <c r="A1" s="453"/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</row>
    <row r="2" spans="1:25" s="453" customFormat="1" ht="3" customHeight="1">
      <c r="N2" s="474"/>
      <c r="O2" s="474"/>
    </row>
    <row r="3" spans="1:25" s="339" customFormat="1" ht="3" customHeight="1">
      <c r="C3" s="340"/>
      <c r="D3" s="340"/>
      <c r="E3" s="341"/>
      <c r="F3" s="342"/>
      <c r="G3" s="340"/>
      <c r="H3" s="340"/>
      <c r="I3" s="340"/>
      <c r="J3" s="475"/>
      <c r="K3" s="475"/>
      <c r="L3" s="475"/>
      <c r="M3" s="475"/>
    </row>
    <row r="4" spans="1:25" s="343" customFormat="1" ht="51" customHeight="1">
      <c r="A4" s="450" t="s">
        <v>113</v>
      </c>
      <c r="B4" s="455" t="s">
        <v>261</v>
      </c>
      <c r="C4" s="450" t="s">
        <v>242</v>
      </c>
      <c r="D4" s="455" t="s">
        <v>263</v>
      </c>
      <c r="E4" s="451" t="s">
        <v>272</v>
      </c>
      <c r="F4" s="451" t="s">
        <v>126</v>
      </c>
      <c r="G4" s="476" t="s">
        <v>258</v>
      </c>
      <c r="H4" s="476"/>
      <c r="I4" s="450" t="s">
        <v>241</v>
      </c>
      <c r="J4" s="450" t="s">
        <v>116</v>
      </c>
      <c r="K4" s="450" t="s">
        <v>259</v>
      </c>
      <c r="L4" s="450" t="s">
        <v>206</v>
      </c>
      <c r="M4" s="450" t="s">
        <v>117</v>
      </c>
      <c r="N4" s="452" t="s">
        <v>118</v>
      </c>
      <c r="O4" s="452" t="s">
        <v>119</v>
      </c>
      <c r="Q4" s="343" t="s">
        <v>270</v>
      </c>
    </row>
    <row r="5" spans="1:25" ht="21.45">
      <c r="A5" s="448">
        <v>1</v>
      </c>
      <c r="B5" s="448" t="s">
        <v>262</v>
      </c>
      <c r="C5" s="325" t="s">
        <v>275</v>
      </c>
      <c r="D5" s="325" t="str">
        <f>CONCATENATE(B5," ",C5)</f>
        <v>บริษัท คิดไม่ออก จำกัด</v>
      </c>
      <c r="E5" s="700" t="s">
        <v>278</v>
      </c>
      <c r="F5" s="449" t="s">
        <v>271</v>
      </c>
      <c r="G5" s="344" t="s">
        <v>268</v>
      </c>
      <c r="H5" s="344" t="s">
        <v>269</v>
      </c>
      <c r="I5" s="698" t="s">
        <v>260</v>
      </c>
      <c r="J5" s="345" t="s">
        <v>243</v>
      </c>
      <c r="K5" s="697">
        <v>3</v>
      </c>
      <c r="L5" s="346">
        <v>10050</v>
      </c>
      <c r="M5" s="347">
        <f>ROUND((L5*(K5/100)),2)</f>
        <v>301.5</v>
      </c>
      <c r="N5" s="348">
        <f>IF(ISNUMBER(A5),CEILING(A5/10,1),"")</f>
        <v>1</v>
      </c>
      <c r="O5" s="349">
        <v>1</v>
      </c>
      <c r="Q5" s="699" t="str">
        <f>CONCATENATE(A5,"|",E5,"|",F5,"|",B5,"|",C5,"|",I5,"|",J5,"|",K5,"|",L5,"|",M5,"|",O5,)</f>
        <v>1|0105559016500|00000|บริษัท|คิดไม่ออก จำกัด|20/01/2563|ค่าสอบบัญชี|3|10050|301.5|1</v>
      </c>
    </row>
    <row r="6" spans="1:25" ht="21.45">
      <c r="A6" s="448">
        <f>IF(AND(C6&lt;&gt;"",L6&gt;0),COUNTIF(L$5:L6,"&gt;0"),"")</f>
        <v>2</v>
      </c>
      <c r="B6" s="448" t="s">
        <v>273</v>
      </c>
      <c r="C6" s="325" t="s">
        <v>276</v>
      </c>
      <c r="D6" s="325" t="str">
        <f t="shared" ref="D6:D69" si="0">CONCATENATE(B6," ",C6)</f>
        <v>หจก. เอสซี โปรเซส</v>
      </c>
      <c r="E6" s="700" t="s">
        <v>279</v>
      </c>
      <c r="F6" s="449" t="s">
        <v>271</v>
      </c>
      <c r="G6" s="344" t="s">
        <v>237</v>
      </c>
      <c r="H6" s="344" t="s">
        <v>238</v>
      </c>
      <c r="I6" s="698" t="s">
        <v>260</v>
      </c>
      <c r="J6" s="345" t="s">
        <v>227</v>
      </c>
      <c r="K6" s="697">
        <v>3</v>
      </c>
      <c r="L6" s="346">
        <v>20000</v>
      </c>
      <c r="M6" s="347">
        <f t="shared" ref="M6:M69" si="1">ROUND((L6*(K6/100)),2)</f>
        <v>600</v>
      </c>
      <c r="N6" s="348">
        <f t="shared" ref="N6:N69" si="2">IF(ISNUMBER(A6),CEILING(A6/10,1),"")</f>
        <v>1</v>
      </c>
      <c r="O6" s="349">
        <v>1</v>
      </c>
      <c r="Q6" s="699" t="str">
        <f t="shared" ref="Q6:Q69" si="3">CONCATENATE(A6,"|",E6,"|",F6,"|",B6,"|",C6,"|",I6,"|",J6,"|",K6,"|",L6,"|",M6,"|",O6,)</f>
        <v>2|0103534032879|00000|หจก.|เอสซี โปรเซส|20/01/2563|ค่าจ้าง|3|20000|600|1</v>
      </c>
    </row>
    <row r="7" spans="1:25" ht="21.45">
      <c r="A7" s="448">
        <f>IF(AND(C7&lt;&gt;"",L7&gt;0),COUNTIF(L$5:L7,"&gt;0"),"")</f>
        <v>3</v>
      </c>
      <c r="B7" s="448" t="s">
        <v>262</v>
      </c>
      <c r="C7" s="325" t="s">
        <v>274</v>
      </c>
      <c r="D7" s="325" t="str">
        <f t="shared" si="0"/>
        <v>บริษัท เคเคเอ็น ออดิท จำกัด</v>
      </c>
      <c r="E7" s="700" t="s">
        <v>281</v>
      </c>
      <c r="F7" s="449" t="s">
        <v>271</v>
      </c>
      <c r="G7" s="344" t="s">
        <v>239</v>
      </c>
      <c r="H7" s="344" t="s">
        <v>240</v>
      </c>
      <c r="I7" s="698" t="s">
        <v>260</v>
      </c>
      <c r="J7" s="345" t="s">
        <v>227</v>
      </c>
      <c r="K7" s="697">
        <v>3</v>
      </c>
      <c r="L7" s="346">
        <v>30000</v>
      </c>
      <c r="M7" s="347">
        <f t="shared" si="1"/>
        <v>900</v>
      </c>
      <c r="N7" s="348">
        <f t="shared" si="2"/>
        <v>1</v>
      </c>
      <c r="O7" s="349">
        <v>1</v>
      </c>
      <c r="Q7" s="699" t="str">
        <f t="shared" si="3"/>
        <v>3|0105557132090|00000|บริษัท|เคเคเอ็น ออดิท จำกัด|20/01/2563|ค่าจ้าง|3|30000|900|1</v>
      </c>
    </row>
    <row r="8" spans="1:25" ht="21.45">
      <c r="A8" s="448">
        <f>IF(AND(C8&lt;&gt;"",L8&gt;0),COUNTIF(L$5:L8,"&gt;0"),"")</f>
        <v>4</v>
      </c>
      <c r="B8" s="448" t="s">
        <v>262</v>
      </c>
      <c r="C8" s="344" t="s">
        <v>277</v>
      </c>
      <c r="D8" s="325" t="str">
        <f t="shared" si="0"/>
        <v>บริษัท สงกรานต์ไม่หยุด จำกัด</v>
      </c>
      <c r="E8" s="700" t="s">
        <v>280</v>
      </c>
      <c r="F8" s="449" t="s">
        <v>271</v>
      </c>
      <c r="G8" s="344" t="s">
        <v>244</v>
      </c>
      <c r="H8" s="344" t="s">
        <v>245</v>
      </c>
      <c r="I8" s="698" t="s">
        <v>260</v>
      </c>
      <c r="J8" s="345" t="s">
        <v>227</v>
      </c>
      <c r="K8" s="697">
        <v>3</v>
      </c>
      <c r="L8" s="346">
        <v>40000</v>
      </c>
      <c r="M8" s="347">
        <f t="shared" si="1"/>
        <v>1200</v>
      </c>
      <c r="N8" s="348">
        <f t="shared" si="2"/>
        <v>1</v>
      </c>
      <c r="O8" s="349">
        <v>1</v>
      </c>
      <c r="Q8" s="699" t="str">
        <f t="shared" si="3"/>
        <v>4|0105563061107|00000|บริษัท|สงกรานต์ไม่หยุด จำกัด|20/01/2563|ค่าจ้าง|3|40000|1200|1</v>
      </c>
    </row>
    <row r="9" spans="1:25" ht="21.45">
      <c r="A9" s="448"/>
      <c r="B9" s="448"/>
      <c r="C9" s="344"/>
      <c r="D9" s="325"/>
      <c r="E9" s="700"/>
      <c r="F9" s="449"/>
      <c r="G9" s="344"/>
      <c r="H9" s="344"/>
      <c r="I9" s="698"/>
      <c r="J9" s="345"/>
      <c r="K9" s="697"/>
      <c r="L9" s="346"/>
      <c r="M9" s="347">
        <f t="shared" si="1"/>
        <v>0</v>
      </c>
      <c r="N9" s="348" t="str">
        <f t="shared" si="2"/>
        <v/>
      </c>
      <c r="O9" s="349">
        <v>1</v>
      </c>
      <c r="Q9" s="699" t="str">
        <f t="shared" si="3"/>
        <v>|||||||||0|1</v>
      </c>
    </row>
    <row r="10" spans="1:25" ht="21.45">
      <c r="A10" s="448"/>
      <c r="B10" s="448"/>
      <c r="C10" s="344"/>
      <c r="D10" s="325"/>
      <c r="E10" s="700"/>
      <c r="F10" s="449"/>
      <c r="G10" s="344"/>
      <c r="H10" s="344"/>
      <c r="I10" s="698"/>
      <c r="J10" s="345"/>
      <c r="K10" s="697"/>
      <c r="L10" s="346"/>
      <c r="M10" s="347">
        <f t="shared" si="1"/>
        <v>0</v>
      </c>
      <c r="N10" s="348" t="str">
        <f t="shared" si="2"/>
        <v/>
      </c>
      <c r="O10" s="349">
        <v>1</v>
      </c>
      <c r="Q10" s="699" t="str">
        <f t="shared" si="3"/>
        <v>|||||||||0|1</v>
      </c>
    </row>
    <row r="11" spans="1:25" ht="21.45">
      <c r="A11" s="448"/>
      <c r="B11" s="448"/>
      <c r="C11" s="344"/>
      <c r="D11" s="325"/>
      <c r="E11" s="700"/>
      <c r="F11" s="449"/>
      <c r="G11" s="344"/>
      <c r="H11" s="344"/>
      <c r="I11" s="698"/>
      <c r="J11" s="345"/>
      <c r="K11" s="697"/>
      <c r="L11" s="346"/>
      <c r="M11" s="347">
        <f t="shared" si="1"/>
        <v>0</v>
      </c>
      <c r="N11" s="348" t="str">
        <f t="shared" si="2"/>
        <v/>
      </c>
      <c r="O11" s="349">
        <v>1</v>
      </c>
      <c r="Q11" s="699" t="str">
        <f t="shared" si="3"/>
        <v>|||||||||0|1</v>
      </c>
    </row>
    <row r="12" spans="1:25" ht="21.45">
      <c r="A12" s="448"/>
      <c r="B12" s="448"/>
      <c r="C12" s="344"/>
      <c r="D12" s="325"/>
      <c r="E12" s="700"/>
      <c r="F12" s="449"/>
      <c r="G12" s="344"/>
      <c r="H12" s="344"/>
      <c r="I12" s="698"/>
      <c r="J12" s="345"/>
      <c r="K12" s="697"/>
      <c r="L12" s="346"/>
      <c r="M12" s="347">
        <f t="shared" si="1"/>
        <v>0</v>
      </c>
      <c r="N12" s="348" t="str">
        <f t="shared" si="2"/>
        <v/>
      </c>
      <c r="O12" s="349">
        <v>1</v>
      </c>
      <c r="Q12" s="699" t="str">
        <f t="shared" si="3"/>
        <v>|||||||||0|1</v>
      </c>
    </row>
    <row r="13" spans="1:25" ht="21.45">
      <c r="A13" s="448"/>
      <c r="B13" s="448"/>
      <c r="C13" s="344"/>
      <c r="D13" s="325"/>
      <c r="E13" s="700"/>
      <c r="F13" s="449"/>
      <c r="G13" s="344"/>
      <c r="H13" s="344"/>
      <c r="I13" s="698"/>
      <c r="J13" s="345"/>
      <c r="K13" s="697"/>
      <c r="L13" s="346"/>
      <c r="M13" s="347">
        <f t="shared" si="1"/>
        <v>0</v>
      </c>
      <c r="N13" s="348" t="str">
        <f t="shared" si="2"/>
        <v/>
      </c>
      <c r="O13" s="349">
        <v>1</v>
      </c>
      <c r="Q13" s="699" t="str">
        <f t="shared" si="3"/>
        <v>|||||||||0|1</v>
      </c>
    </row>
    <row r="14" spans="1:25" ht="21.45">
      <c r="A14" s="448"/>
      <c r="B14" s="448"/>
      <c r="C14" s="344"/>
      <c r="D14" s="325"/>
      <c r="E14" s="700"/>
      <c r="F14" s="449"/>
      <c r="G14" s="344"/>
      <c r="H14" s="344"/>
      <c r="I14" s="698"/>
      <c r="J14" s="345"/>
      <c r="K14" s="697"/>
      <c r="L14" s="346"/>
      <c r="M14" s="347">
        <f t="shared" si="1"/>
        <v>0</v>
      </c>
      <c r="N14" s="348" t="str">
        <f t="shared" si="2"/>
        <v/>
      </c>
      <c r="O14" s="349">
        <v>1</v>
      </c>
      <c r="Q14" s="699" t="str">
        <f t="shared" si="3"/>
        <v>|||||||||0|1</v>
      </c>
    </row>
    <row r="15" spans="1:25" ht="21.45">
      <c r="A15" s="448"/>
      <c r="B15" s="448"/>
      <c r="C15" s="344"/>
      <c r="D15" s="325"/>
      <c r="E15" s="700"/>
      <c r="F15" s="449"/>
      <c r="G15" s="344"/>
      <c r="H15" s="344"/>
      <c r="I15" s="698"/>
      <c r="J15" s="345"/>
      <c r="K15" s="697"/>
      <c r="L15" s="346"/>
      <c r="M15" s="347">
        <f t="shared" si="1"/>
        <v>0</v>
      </c>
      <c r="N15" s="348" t="str">
        <f t="shared" si="2"/>
        <v/>
      </c>
      <c r="O15" s="349">
        <v>1</v>
      </c>
      <c r="Q15" s="699" t="str">
        <f t="shared" si="3"/>
        <v>|||||||||0|1</v>
      </c>
    </row>
    <row r="16" spans="1:25" ht="21.45">
      <c r="A16" s="448"/>
      <c r="B16" s="448"/>
      <c r="C16" s="344"/>
      <c r="D16" s="325"/>
      <c r="E16" s="700"/>
      <c r="F16" s="449"/>
      <c r="G16" s="344"/>
      <c r="H16" s="344"/>
      <c r="I16" s="698"/>
      <c r="J16" s="345"/>
      <c r="K16" s="697"/>
      <c r="L16" s="346"/>
      <c r="M16" s="347">
        <f t="shared" si="1"/>
        <v>0</v>
      </c>
      <c r="N16" s="348" t="str">
        <f t="shared" si="2"/>
        <v/>
      </c>
      <c r="O16" s="349">
        <v>1</v>
      </c>
      <c r="Q16" s="699" t="str">
        <f t="shared" si="3"/>
        <v>|||||||||0|1</v>
      </c>
    </row>
    <row r="17" spans="1:17" ht="21.45">
      <c r="A17" s="448" t="str">
        <f>IF(AND(C17&lt;&gt;"",L17&gt;0),COUNTIF(L$5:L17,"&gt;0"),"")</f>
        <v/>
      </c>
      <c r="B17" s="448"/>
      <c r="C17" s="344"/>
      <c r="D17" s="325" t="str">
        <f t="shared" si="0"/>
        <v xml:space="preserve"> </v>
      </c>
      <c r="E17" s="700"/>
      <c r="F17" s="449"/>
      <c r="G17" s="344"/>
      <c r="H17" s="344"/>
      <c r="I17" s="698"/>
      <c r="J17" s="345"/>
      <c r="K17" s="697"/>
      <c r="L17" s="346"/>
      <c r="M17" s="347">
        <f t="shared" si="1"/>
        <v>0</v>
      </c>
      <c r="N17" s="348" t="str">
        <f t="shared" si="2"/>
        <v/>
      </c>
      <c r="O17" s="349">
        <v>1</v>
      </c>
      <c r="Q17" s="699" t="str">
        <f t="shared" si="3"/>
        <v>|||||||||0|1</v>
      </c>
    </row>
    <row r="18" spans="1:17" ht="21.45">
      <c r="A18" s="448" t="str">
        <f>IF(AND(C18&lt;&gt;"",L18&gt;0),COUNTIF(L$5:L18,"&gt;0"),"")</f>
        <v/>
      </c>
      <c r="B18" s="448"/>
      <c r="C18" s="344"/>
      <c r="D18" s="325" t="str">
        <f t="shared" si="0"/>
        <v xml:space="preserve"> </v>
      </c>
      <c r="E18" s="700"/>
      <c r="F18" s="449"/>
      <c r="G18" s="344"/>
      <c r="H18" s="344"/>
      <c r="I18" s="698"/>
      <c r="J18" s="345"/>
      <c r="K18" s="697"/>
      <c r="L18" s="346"/>
      <c r="M18" s="347">
        <f t="shared" si="1"/>
        <v>0</v>
      </c>
      <c r="N18" s="348" t="str">
        <f t="shared" si="2"/>
        <v/>
      </c>
      <c r="O18" s="349">
        <v>1</v>
      </c>
      <c r="Q18" s="699" t="str">
        <f t="shared" si="3"/>
        <v>|||||||||0|1</v>
      </c>
    </row>
    <row r="19" spans="1:17" ht="21.45">
      <c r="A19" s="448" t="str">
        <f>IF(AND(C19&lt;&gt;"",L19&gt;0),COUNTIF(L$5:L19,"&gt;0"),"")</f>
        <v/>
      </c>
      <c r="B19" s="448"/>
      <c r="C19" s="344"/>
      <c r="D19" s="325" t="str">
        <f t="shared" si="0"/>
        <v xml:space="preserve"> </v>
      </c>
      <c r="E19" s="700"/>
      <c r="F19" s="449"/>
      <c r="G19" s="344"/>
      <c r="H19" s="344"/>
      <c r="I19" s="698"/>
      <c r="J19" s="345"/>
      <c r="K19" s="697"/>
      <c r="L19" s="346"/>
      <c r="M19" s="347">
        <f t="shared" si="1"/>
        <v>0</v>
      </c>
      <c r="N19" s="348" t="str">
        <f t="shared" si="2"/>
        <v/>
      </c>
      <c r="O19" s="349">
        <v>1</v>
      </c>
      <c r="Q19" s="699" t="str">
        <f t="shared" si="3"/>
        <v>|||||||||0|1</v>
      </c>
    </row>
    <row r="20" spans="1:17" ht="21.45">
      <c r="A20" s="448" t="str">
        <f>IF(AND(C20&lt;&gt;"",L20&gt;0),COUNTIF(L$5:L20,"&gt;0"),"")</f>
        <v/>
      </c>
      <c r="B20" s="448"/>
      <c r="C20" s="344"/>
      <c r="D20" s="325" t="str">
        <f t="shared" si="0"/>
        <v xml:space="preserve"> </v>
      </c>
      <c r="E20" s="700"/>
      <c r="F20" s="449"/>
      <c r="G20" s="344"/>
      <c r="H20" s="344"/>
      <c r="I20" s="698"/>
      <c r="J20" s="345"/>
      <c r="K20" s="697"/>
      <c r="L20" s="346"/>
      <c r="M20" s="347">
        <f t="shared" si="1"/>
        <v>0</v>
      </c>
      <c r="N20" s="348" t="str">
        <f t="shared" si="2"/>
        <v/>
      </c>
      <c r="O20" s="349">
        <v>1</v>
      </c>
      <c r="Q20" s="699" t="str">
        <f t="shared" si="3"/>
        <v>|||||||||0|1</v>
      </c>
    </row>
    <row r="21" spans="1:17" ht="21.45">
      <c r="A21" s="448" t="str">
        <f>IF(AND(C21&lt;&gt;"",L21&gt;0),COUNTIF(L$5:L21,"&gt;0"),"")</f>
        <v/>
      </c>
      <c r="B21" s="448"/>
      <c r="C21" s="344"/>
      <c r="D21" s="325" t="str">
        <f t="shared" si="0"/>
        <v xml:space="preserve"> </v>
      </c>
      <c r="E21" s="700"/>
      <c r="F21" s="449"/>
      <c r="G21" s="344"/>
      <c r="H21" s="344"/>
      <c r="I21" s="698"/>
      <c r="J21" s="345"/>
      <c r="K21" s="697"/>
      <c r="L21" s="346"/>
      <c r="M21" s="347">
        <f t="shared" si="1"/>
        <v>0</v>
      </c>
      <c r="N21" s="348" t="str">
        <f t="shared" si="2"/>
        <v/>
      </c>
      <c r="O21" s="349">
        <v>1</v>
      </c>
      <c r="Q21" s="699" t="str">
        <f t="shared" si="3"/>
        <v>|||||||||0|1</v>
      </c>
    </row>
    <row r="22" spans="1:17" ht="21.45">
      <c r="A22" s="448" t="str">
        <f>IF(AND(C22&lt;&gt;"",L22&gt;0),COUNTIF(L$5:L22,"&gt;0"),"")</f>
        <v/>
      </c>
      <c r="B22" s="448"/>
      <c r="C22" s="344"/>
      <c r="D22" s="325" t="str">
        <f t="shared" si="0"/>
        <v xml:space="preserve"> </v>
      </c>
      <c r="E22" s="700"/>
      <c r="F22" s="449"/>
      <c r="G22" s="344"/>
      <c r="H22" s="344"/>
      <c r="I22" s="698"/>
      <c r="J22" s="345"/>
      <c r="K22" s="697"/>
      <c r="L22" s="346"/>
      <c r="M22" s="347">
        <f t="shared" si="1"/>
        <v>0</v>
      </c>
      <c r="N22" s="348" t="str">
        <f t="shared" si="2"/>
        <v/>
      </c>
      <c r="O22" s="349">
        <v>1</v>
      </c>
      <c r="Q22" s="699" t="str">
        <f t="shared" si="3"/>
        <v>|||||||||0|1</v>
      </c>
    </row>
    <row r="23" spans="1:17" ht="21.45">
      <c r="A23" s="448" t="str">
        <f>IF(AND(C23&lt;&gt;"",L23&gt;0),COUNTIF(L$5:L23,"&gt;0"),"")</f>
        <v/>
      </c>
      <c r="B23" s="448"/>
      <c r="C23" s="344"/>
      <c r="D23" s="325" t="str">
        <f t="shared" si="0"/>
        <v xml:space="preserve"> </v>
      </c>
      <c r="E23" s="700"/>
      <c r="F23" s="449"/>
      <c r="G23" s="344"/>
      <c r="H23" s="344"/>
      <c r="I23" s="698"/>
      <c r="J23" s="345"/>
      <c r="K23" s="697"/>
      <c r="L23" s="346"/>
      <c r="M23" s="347">
        <f t="shared" si="1"/>
        <v>0</v>
      </c>
      <c r="N23" s="348" t="str">
        <f t="shared" si="2"/>
        <v/>
      </c>
      <c r="O23" s="349">
        <v>1</v>
      </c>
      <c r="Q23" s="699" t="str">
        <f t="shared" si="3"/>
        <v>|||||||||0|1</v>
      </c>
    </row>
    <row r="24" spans="1:17" ht="21.45">
      <c r="A24" s="448" t="str">
        <f>IF(AND(C24&lt;&gt;"",L24&gt;0),COUNTIF(L$5:L24,"&gt;0"),"")</f>
        <v/>
      </c>
      <c r="B24" s="448"/>
      <c r="C24" s="344"/>
      <c r="D24" s="325" t="str">
        <f t="shared" si="0"/>
        <v xml:space="preserve"> </v>
      </c>
      <c r="E24" s="700"/>
      <c r="F24" s="449"/>
      <c r="G24" s="344"/>
      <c r="H24" s="344"/>
      <c r="I24" s="698"/>
      <c r="J24" s="345"/>
      <c r="K24" s="697"/>
      <c r="L24" s="346"/>
      <c r="M24" s="347">
        <f t="shared" si="1"/>
        <v>0</v>
      </c>
      <c r="N24" s="348" t="str">
        <f t="shared" si="2"/>
        <v/>
      </c>
      <c r="O24" s="349">
        <v>1</v>
      </c>
      <c r="Q24" s="699" t="str">
        <f t="shared" si="3"/>
        <v>|||||||||0|1</v>
      </c>
    </row>
    <row r="25" spans="1:17" ht="21.45">
      <c r="A25" s="448" t="str">
        <f>IF(AND(C25&lt;&gt;"",L25&gt;0),COUNTIF(L$5:L25,"&gt;0"),"")</f>
        <v/>
      </c>
      <c r="B25" s="448"/>
      <c r="C25" s="344"/>
      <c r="D25" s="325" t="str">
        <f t="shared" si="0"/>
        <v xml:space="preserve"> </v>
      </c>
      <c r="E25" s="700"/>
      <c r="F25" s="449"/>
      <c r="G25" s="344"/>
      <c r="H25" s="344"/>
      <c r="I25" s="698"/>
      <c r="J25" s="345"/>
      <c r="K25" s="697"/>
      <c r="L25" s="346"/>
      <c r="M25" s="347">
        <f t="shared" si="1"/>
        <v>0</v>
      </c>
      <c r="N25" s="348" t="str">
        <f t="shared" si="2"/>
        <v/>
      </c>
      <c r="O25" s="349">
        <v>1</v>
      </c>
      <c r="Q25" s="699" t="str">
        <f t="shared" si="3"/>
        <v>|||||||||0|1</v>
      </c>
    </row>
    <row r="26" spans="1:17" ht="21.45">
      <c r="A26" s="448" t="str">
        <f>IF(AND(C26&lt;&gt;"",L26&gt;0),COUNTIF(L$5:L26,"&gt;0"),"")</f>
        <v/>
      </c>
      <c r="B26" s="448"/>
      <c r="C26" s="344"/>
      <c r="D26" s="325" t="str">
        <f t="shared" si="0"/>
        <v xml:space="preserve"> </v>
      </c>
      <c r="E26" s="700"/>
      <c r="F26" s="449"/>
      <c r="G26" s="344"/>
      <c r="H26" s="344"/>
      <c r="I26" s="698"/>
      <c r="J26" s="345"/>
      <c r="K26" s="697"/>
      <c r="L26" s="346"/>
      <c r="M26" s="347">
        <f t="shared" si="1"/>
        <v>0</v>
      </c>
      <c r="N26" s="348" t="str">
        <f t="shared" si="2"/>
        <v/>
      </c>
      <c r="O26" s="349">
        <v>1</v>
      </c>
      <c r="Q26" s="699" t="str">
        <f t="shared" si="3"/>
        <v>|||||||||0|1</v>
      </c>
    </row>
    <row r="27" spans="1:17" ht="21.45">
      <c r="A27" s="448" t="str">
        <f>IF(AND(C27&lt;&gt;"",L27&gt;0),COUNTIF(L$5:L27,"&gt;0"),"")</f>
        <v/>
      </c>
      <c r="B27" s="448"/>
      <c r="C27" s="344"/>
      <c r="D27" s="325" t="str">
        <f t="shared" si="0"/>
        <v xml:space="preserve"> </v>
      </c>
      <c r="E27" s="700"/>
      <c r="F27" s="449"/>
      <c r="G27" s="344"/>
      <c r="H27" s="344"/>
      <c r="I27" s="698"/>
      <c r="J27" s="345"/>
      <c r="K27" s="697"/>
      <c r="L27" s="346"/>
      <c r="M27" s="347">
        <f t="shared" si="1"/>
        <v>0</v>
      </c>
      <c r="N27" s="348" t="str">
        <f t="shared" si="2"/>
        <v/>
      </c>
      <c r="O27" s="349">
        <v>1</v>
      </c>
      <c r="Q27" s="699" t="str">
        <f t="shared" si="3"/>
        <v>|||||||||0|1</v>
      </c>
    </row>
    <row r="28" spans="1:17" ht="21.45">
      <c r="A28" s="448" t="str">
        <f>IF(AND(C28&lt;&gt;"",L28&gt;0),COUNTIF(L$5:L28,"&gt;0"),"")</f>
        <v/>
      </c>
      <c r="B28" s="448"/>
      <c r="C28" s="344"/>
      <c r="D28" s="325" t="str">
        <f t="shared" si="0"/>
        <v xml:space="preserve"> </v>
      </c>
      <c r="E28" s="700"/>
      <c r="F28" s="449"/>
      <c r="G28" s="344"/>
      <c r="H28" s="344"/>
      <c r="I28" s="698"/>
      <c r="J28" s="345"/>
      <c r="K28" s="697"/>
      <c r="L28" s="346"/>
      <c r="M28" s="347">
        <f t="shared" si="1"/>
        <v>0</v>
      </c>
      <c r="N28" s="348" t="str">
        <f t="shared" si="2"/>
        <v/>
      </c>
      <c r="O28" s="349">
        <v>1</v>
      </c>
      <c r="Q28" s="699" t="str">
        <f t="shared" si="3"/>
        <v>|||||||||0|1</v>
      </c>
    </row>
    <row r="29" spans="1:17" ht="21.45">
      <c r="A29" s="448" t="str">
        <f>IF(AND(C29&lt;&gt;"",L29&gt;0),COUNTIF(L$5:L29,"&gt;0"),"")</f>
        <v/>
      </c>
      <c r="B29" s="448"/>
      <c r="C29" s="344"/>
      <c r="D29" s="325" t="str">
        <f t="shared" si="0"/>
        <v xml:space="preserve"> </v>
      </c>
      <c r="E29" s="700"/>
      <c r="F29" s="449"/>
      <c r="G29" s="344"/>
      <c r="H29" s="344"/>
      <c r="I29" s="698"/>
      <c r="J29" s="345"/>
      <c r="K29" s="697"/>
      <c r="L29" s="346"/>
      <c r="M29" s="347">
        <f t="shared" si="1"/>
        <v>0</v>
      </c>
      <c r="N29" s="348" t="str">
        <f t="shared" si="2"/>
        <v/>
      </c>
      <c r="O29" s="349">
        <v>1</v>
      </c>
      <c r="Q29" s="699" t="str">
        <f t="shared" si="3"/>
        <v>|||||||||0|1</v>
      </c>
    </row>
    <row r="30" spans="1:17" ht="21.45">
      <c r="A30" s="448" t="str">
        <f>IF(AND(C30&lt;&gt;"",L30&gt;0),COUNTIF(L$5:L30,"&gt;0"),"")</f>
        <v/>
      </c>
      <c r="B30" s="448"/>
      <c r="C30" s="344"/>
      <c r="D30" s="325" t="str">
        <f t="shared" si="0"/>
        <v xml:space="preserve"> </v>
      </c>
      <c r="E30" s="700"/>
      <c r="F30" s="449"/>
      <c r="G30" s="344"/>
      <c r="H30" s="344"/>
      <c r="I30" s="698"/>
      <c r="J30" s="345"/>
      <c r="K30" s="697"/>
      <c r="L30" s="346"/>
      <c r="M30" s="347">
        <f t="shared" si="1"/>
        <v>0</v>
      </c>
      <c r="N30" s="348" t="str">
        <f t="shared" si="2"/>
        <v/>
      </c>
      <c r="O30" s="349">
        <v>1</v>
      </c>
      <c r="Q30" s="699" t="str">
        <f t="shared" si="3"/>
        <v>|||||||||0|1</v>
      </c>
    </row>
    <row r="31" spans="1:17" ht="21.45">
      <c r="A31" s="448" t="str">
        <f>IF(AND(C31&lt;&gt;"",L31&gt;0),COUNTIF(L$5:L31,"&gt;0"),"")</f>
        <v/>
      </c>
      <c r="B31" s="448"/>
      <c r="C31" s="344"/>
      <c r="D31" s="325" t="str">
        <f t="shared" si="0"/>
        <v xml:space="preserve"> </v>
      </c>
      <c r="E31" s="700"/>
      <c r="F31" s="449"/>
      <c r="G31" s="344"/>
      <c r="H31" s="344"/>
      <c r="I31" s="698"/>
      <c r="J31" s="345"/>
      <c r="K31" s="697"/>
      <c r="L31" s="346"/>
      <c r="M31" s="347">
        <f t="shared" si="1"/>
        <v>0</v>
      </c>
      <c r="N31" s="348" t="str">
        <f t="shared" si="2"/>
        <v/>
      </c>
      <c r="O31" s="349">
        <v>1</v>
      </c>
      <c r="Q31" s="699" t="str">
        <f t="shared" si="3"/>
        <v>|||||||||0|1</v>
      </c>
    </row>
    <row r="32" spans="1:17" ht="21.45">
      <c r="A32" s="448" t="str">
        <f>IF(AND(C32&lt;&gt;"",L32&gt;0),COUNTIF(L$5:L32,"&gt;0"),"")</f>
        <v/>
      </c>
      <c r="B32" s="448"/>
      <c r="C32" s="344"/>
      <c r="D32" s="325" t="str">
        <f t="shared" si="0"/>
        <v xml:space="preserve"> </v>
      </c>
      <c r="E32" s="700"/>
      <c r="F32" s="449"/>
      <c r="G32" s="344"/>
      <c r="H32" s="344"/>
      <c r="I32" s="698"/>
      <c r="J32" s="345"/>
      <c r="K32" s="697"/>
      <c r="L32" s="346"/>
      <c r="M32" s="347">
        <f t="shared" si="1"/>
        <v>0</v>
      </c>
      <c r="N32" s="348" t="str">
        <f t="shared" si="2"/>
        <v/>
      </c>
      <c r="O32" s="349">
        <v>1</v>
      </c>
      <c r="Q32" s="699" t="str">
        <f t="shared" si="3"/>
        <v>|||||||||0|1</v>
      </c>
    </row>
    <row r="33" spans="1:17" ht="21.45">
      <c r="A33" s="448" t="str">
        <f>IF(AND(C33&lt;&gt;"",L33&gt;0),COUNTIF(L$5:L33,"&gt;0"),"")</f>
        <v/>
      </c>
      <c r="B33" s="448"/>
      <c r="C33" s="344"/>
      <c r="D33" s="325" t="str">
        <f t="shared" si="0"/>
        <v xml:space="preserve"> </v>
      </c>
      <c r="E33" s="700"/>
      <c r="F33" s="449"/>
      <c r="G33" s="344"/>
      <c r="H33" s="344"/>
      <c r="I33" s="698"/>
      <c r="J33" s="345"/>
      <c r="K33" s="697"/>
      <c r="L33" s="346"/>
      <c r="M33" s="347">
        <f t="shared" si="1"/>
        <v>0</v>
      </c>
      <c r="N33" s="348" t="str">
        <f t="shared" si="2"/>
        <v/>
      </c>
      <c r="O33" s="349">
        <v>1</v>
      </c>
      <c r="Q33" s="699" t="str">
        <f t="shared" si="3"/>
        <v>|||||||||0|1</v>
      </c>
    </row>
    <row r="34" spans="1:17" ht="21.45">
      <c r="A34" s="448" t="str">
        <f>IF(AND(C34&lt;&gt;"",L34&gt;0),COUNTIF(L$5:L34,"&gt;0"),"")</f>
        <v/>
      </c>
      <c r="B34" s="448"/>
      <c r="C34" s="344"/>
      <c r="D34" s="325" t="str">
        <f t="shared" si="0"/>
        <v xml:space="preserve"> </v>
      </c>
      <c r="E34" s="700"/>
      <c r="F34" s="449"/>
      <c r="G34" s="344"/>
      <c r="H34" s="344"/>
      <c r="I34" s="698"/>
      <c r="J34" s="345"/>
      <c r="K34" s="697"/>
      <c r="L34" s="346"/>
      <c r="M34" s="347">
        <f t="shared" si="1"/>
        <v>0</v>
      </c>
      <c r="N34" s="348" t="str">
        <f t="shared" si="2"/>
        <v/>
      </c>
      <c r="O34" s="349">
        <v>1</v>
      </c>
      <c r="Q34" s="699" t="str">
        <f t="shared" si="3"/>
        <v>|||||||||0|1</v>
      </c>
    </row>
    <row r="35" spans="1:17" ht="21.45">
      <c r="A35" s="448" t="str">
        <f>IF(AND(C35&lt;&gt;"",L35&gt;0),COUNTIF(L$5:L35,"&gt;0"),"")</f>
        <v/>
      </c>
      <c r="B35" s="448"/>
      <c r="C35" s="344"/>
      <c r="D35" s="325" t="str">
        <f t="shared" si="0"/>
        <v xml:space="preserve"> </v>
      </c>
      <c r="E35" s="700"/>
      <c r="F35" s="449"/>
      <c r="G35" s="344"/>
      <c r="H35" s="344"/>
      <c r="I35" s="698"/>
      <c r="J35" s="345"/>
      <c r="K35" s="697"/>
      <c r="L35" s="346"/>
      <c r="M35" s="347">
        <f t="shared" si="1"/>
        <v>0</v>
      </c>
      <c r="N35" s="348" t="str">
        <f t="shared" si="2"/>
        <v/>
      </c>
      <c r="O35" s="349">
        <v>1</v>
      </c>
      <c r="Q35" s="699" t="str">
        <f t="shared" si="3"/>
        <v>|||||||||0|1</v>
      </c>
    </row>
    <row r="36" spans="1:17" ht="21.45">
      <c r="A36" s="448" t="str">
        <f>IF(AND(C36&lt;&gt;"",L36&gt;0),COUNTIF(L$5:L36,"&gt;0"),"")</f>
        <v/>
      </c>
      <c r="B36" s="448"/>
      <c r="C36" s="344"/>
      <c r="D36" s="325" t="str">
        <f t="shared" si="0"/>
        <v xml:space="preserve"> </v>
      </c>
      <c r="E36" s="700"/>
      <c r="F36" s="449"/>
      <c r="G36" s="344"/>
      <c r="H36" s="344"/>
      <c r="I36" s="698"/>
      <c r="J36" s="345"/>
      <c r="K36" s="697"/>
      <c r="L36" s="346"/>
      <c r="M36" s="347">
        <f t="shared" si="1"/>
        <v>0</v>
      </c>
      <c r="N36" s="348" t="str">
        <f t="shared" si="2"/>
        <v/>
      </c>
      <c r="O36" s="349">
        <v>1</v>
      </c>
      <c r="Q36" s="699" t="str">
        <f t="shared" si="3"/>
        <v>|||||||||0|1</v>
      </c>
    </row>
    <row r="37" spans="1:17" ht="21.45">
      <c r="A37" s="448" t="str">
        <f>IF(AND(C37&lt;&gt;"",L37&gt;0),COUNTIF(L$5:L37,"&gt;0"),"")</f>
        <v/>
      </c>
      <c r="B37" s="448"/>
      <c r="C37" s="344"/>
      <c r="D37" s="325" t="str">
        <f t="shared" si="0"/>
        <v xml:space="preserve"> </v>
      </c>
      <c r="E37" s="700"/>
      <c r="F37" s="449"/>
      <c r="G37" s="344"/>
      <c r="H37" s="344"/>
      <c r="I37" s="698"/>
      <c r="J37" s="345"/>
      <c r="K37" s="697"/>
      <c r="L37" s="346"/>
      <c r="M37" s="347">
        <f t="shared" si="1"/>
        <v>0</v>
      </c>
      <c r="N37" s="348" t="str">
        <f t="shared" si="2"/>
        <v/>
      </c>
      <c r="O37" s="349">
        <v>1</v>
      </c>
      <c r="Q37" s="699" t="str">
        <f t="shared" si="3"/>
        <v>|||||||||0|1</v>
      </c>
    </row>
    <row r="38" spans="1:17" ht="21.45">
      <c r="A38" s="448" t="str">
        <f>IF(AND(C38&lt;&gt;"",L38&gt;0),COUNTIF(L$5:L38,"&gt;0"),"")</f>
        <v/>
      </c>
      <c r="B38" s="448"/>
      <c r="C38" s="344"/>
      <c r="D38" s="325" t="str">
        <f t="shared" si="0"/>
        <v xml:space="preserve"> </v>
      </c>
      <c r="E38" s="700"/>
      <c r="F38" s="449"/>
      <c r="G38" s="344"/>
      <c r="H38" s="344"/>
      <c r="I38" s="698"/>
      <c r="J38" s="345"/>
      <c r="K38" s="697"/>
      <c r="L38" s="346"/>
      <c r="M38" s="347">
        <f t="shared" si="1"/>
        <v>0</v>
      </c>
      <c r="N38" s="348" t="str">
        <f t="shared" si="2"/>
        <v/>
      </c>
      <c r="O38" s="349">
        <v>1</v>
      </c>
      <c r="Q38" s="699" t="str">
        <f t="shared" si="3"/>
        <v>|||||||||0|1</v>
      </c>
    </row>
    <row r="39" spans="1:17" ht="21.45">
      <c r="A39" s="448" t="str">
        <f>IF(AND(C39&lt;&gt;"",L39&gt;0),COUNTIF(L$5:L39,"&gt;0"),"")</f>
        <v/>
      </c>
      <c r="B39" s="448"/>
      <c r="C39" s="344"/>
      <c r="D39" s="325" t="str">
        <f t="shared" si="0"/>
        <v xml:space="preserve"> </v>
      </c>
      <c r="E39" s="700"/>
      <c r="F39" s="449"/>
      <c r="G39" s="344"/>
      <c r="H39" s="344"/>
      <c r="I39" s="698"/>
      <c r="J39" s="345"/>
      <c r="K39" s="697"/>
      <c r="L39" s="346"/>
      <c r="M39" s="347">
        <f t="shared" si="1"/>
        <v>0</v>
      </c>
      <c r="N39" s="348" t="str">
        <f t="shared" si="2"/>
        <v/>
      </c>
      <c r="O39" s="349">
        <v>1</v>
      </c>
      <c r="Q39" s="699" t="str">
        <f t="shared" si="3"/>
        <v>|||||||||0|1</v>
      </c>
    </row>
    <row r="40" spans="1:17" ht="21.45">
      <c r="A40" s="448" t="str">
        <f>IF(AND(C40&lt;&gt;"",L40&gt;0),COUNTIF(L$5:L40,"&gt;0"),"")</f>
        <v/>
      </c>
      <c r="B40" s="448"/>
      <c r="C40" s="344"/>
      <c r="D40" s="325" t="str">
        <f t="shared" si="0"/>
        <v xml:space="preserve"> </v>
      </c>
      <c r="E40" s="700"/>
      <c r="F40" s="449"/>
      <c r="G40" s="344"/>
      <c r="H40" s="344"/>
      <c r="I40" s="698"/>
      <c r="J40" s="345"/>
      <c r="K40" s="697"/>
      <c r="L40" s="346"/>
      <c r="M40" s="347">
        <f t="shared" si="1"/>
        <v>0</v>
      </c>
      <c r="N40" s="348" t="str">
        <f t="shared" si="2"/>
        <v/>
      </c>
      <c r="O40" s="349">
        <v>1</v>
      </c>
      <c r="Q40" s="699" t="str">
        <f t="shared" si="3"/>
        <v>|||||||||0|1</v>
      </c>
    </row>
    <row r="41" spans="1:17" ht="21.45">
      <c r="A41" s="448" t="str">
        <f>IF(AND(C41&lt;&gt;"",L41&gt;0),COUNTIF(L$5:L41,"&gt;0"),"")</f>
        <v/>
      </c>
      <c r="B41" s="448"/>
      <c r="C41" s="344"/>
      <c r="D41" s="325" t="str">
        <f t="shared" si="0"/>
        <v xml:space="preserve"> </v>
      </c>
      <c r="E41" s="700"/>
      <c r="F41" s="449"/>
      <c r="G41" s="344"/>
      <c r="H41" s="344"/>
      <c r="I41" s="698"/>
      <c r="J41" s="345"/>
      <c r="K41" s="697"/>
      <c r="L41" s="346"/>
      <c r="M41" s="347">
        <f t="shared" si="1"/>
        <v>0</v>
      </c>
      <c r="N41" s="348" t="str">
        <f t="shared" si="2"/>
        <v/>
      </c>
      <c r="O41" s="349">
        <v>1</v>
      </c>
      <c r="Q41" s="699" t="str">
        <f t="shared" si="3"/>
        <v>|||||||||0|1</v>
      </c>
    </row>
    <row r="42" spans="1:17" ht="21.45">
      <c r="A42" s="448" t="str">
        <f>IF(AND(C42&lt;&gt;"",L42&gt;0),COUNTIF(L$5:L42,"&gt;0"),"")</f>
        <v/>
      </c>
      <c r="B42" s="448"/>
      <c r="C42" s="344"/>
      <c r="D42" s="325" t="str">
        <f t="shared" si="0"/>
        <v xml:space="preserve"> </v>
      </c>
      <c r="E42" s="700"/>
      <c r="F42" s="449"/>
      <c r="G42" s="344"/>
      <c r="H42" s="344"/>
      <c r="I42" s="698"/>
      <c r="J42" s="345"/>
      <c r="K42" s="697"/>
      <c r="L42" s="346"/>
      <c r="M42" s="347">
        <f t="shared" si="1"/>
        <v>0</v>
      </c>
      <c r="N42" s="348" t="str">
        <f t="shared" si="2"/>
        <v/>
      </c>
      <c r="O42" s="349">
        <v>1</v>
      </c>
      <c r="Q42" s="699" t="str">
        <f t="shared" si="3"/>
        <v>|||||||||0|1</v>
      </c>
    </row>
    <row r="43" spans="1:17" ht="21.45">
      <c r="A43" s="448" t="str">
        <f>IF(AND(C43&lt;&gt;"",L43&gt;0),COUNTIF(L$5:L43,"&gt;0"),"")</f>
        <v/>
      </c>
      <c r="B43" s="448"/>
      <c r="C43" s="344"/>
      <c r="D43" s="325" t="str">
        <f t="shared" si="0"/>
        <v xml:space="preserve"> </v>
      </c>
      <c r="E43" s="700"/>
      <c r="F43" s="449"/>
      <c r="G43" s="344"/>
      <c r="H43" s="344"/>
      <c r="I43" s="698"/>
      <c r="J43" s="345"/>
      <c r="K43" s="697"/>
      <c r="L43" s="346"/>
      <c r="M43" s="347">
        <f t="shared" si="1"/>
        <v>0</v>
      </c>
      <c r="N43" s="348" t="str">
        <f t="shared" si="2"/>
        <v/>
      </c>
      <c r="O43" s="349">
        <v>1</v>
      </c>
      <c r="Q43" s="699" t="str">
        <f t="shared" si="3"/>
        <v>|||||||||0|1</v>
      </c>
    </row>
    <row r="44" spans="1:17" ht="21.45">
      <c r="A44" s="448" t="str">
        <f>IF(AND(C44&lt;&gt;"",L44&gt;0),COUNTIF(L$5:L44,"&gt;0"),"")</f>
        <v/>
      </c>
      <c r="B44" s="448"/>
      <c r="C44" s="344"/>
      <c r="D44" s="325" t="str">
        <f t="shared" si="0"/>
        <v xml:space="preserve"> </v>
      </c>
      <c r="E44" s="700"/>
      <c r="F44" s="449"/>
      <c r="G44" s="344"/>
      <c r="H44" s="344"/>
      <c r="I44" s="698"/>
      <c r="J44" s="345"/>
      <c r="K44" s="697"/>
      <c r="L44" s="346"/>
      <c r="M44" s="347">
        <f t="shared" si="1"/>
        <v>0</v>
      </c>
      <c r="N44" s="348" t="str">
        <f t="shared" si="2"/>
        <v/>
      </c>
      <c r="O44" s="349">
        <v>1</v>
      </c>
      <c r="Q44" s="699" t="str">
        <f t="shared" si="3"/>
        <v>|||||||||0|1</v>
      </c>
    </row>
    <row r="45" spans="1:17" ht="21.45">
      <c r="A45" s="448" t="str">
        <f>IF(AND(C45&lt;&gt;"",L45&gt;0),COUNTIF(L$5:L45,"&gt;0"),"")</f>
        <v/>
      </c>
      <c r="B45" s="448"/>
      <c r="C45" s="344"/>
      <c r="D45" s="325" t="str">
        <f t="shared" si="0"/>
        <v xml:space="preserve"> </v>
      </c>
      <c r="E45" s="700"/>
      <c r="F45" s="449"/>
      <c r="G45" s="344"/>
      <c r="H45" s="344"/>
      <c r="I45" s="698"/>
      <c r="J45" s="345"/>
      <c r="K45" s="697"/>
      <c r="L45" s="346"/>
      <c r="M45" s="347">
        <f t="shared" si="1"/>
        <v>0</v>
      </c>
      <c r="N45" s="348" t="str">
        <f t="shared" si="2"/>
        <v/>
      </c>
      <c r="O45" s="349">
        <v>1</v>
      </c>
      <c r="Q45" s="699" t="str">
        <f t="shared" si="3"/>
        <v>|||||||||0|1</v>
      </c>
    </row>
    <row r="46" spans="1:17" ht="21.45">
      <c r="A46" s="448" t="str">
        <f>IF(AND(C46&lt;&gt;"",L46&gt;0),COUNTIF(L$5:L46,"&gt;0"),"")</f>
        <v/>
      </c>
      <c r="B46" s="448"/>
      <c r="C46" s="344"/>
      <c r="D46" s="325" t="str">
        <f t="shared" si="0"/>
        <v xml:space="preserve"> </v>
      </c>
      <c r="E46" s="700"/>
      <c r="F46" s="449"/>
      <c r="G46" s="344"/>
      <c r="H46" s="344"/>
      <c r="I46" s="698"/>
      <c r="J46" s="345"/>
      <c r="K46" s="697"/>
      <c r="L46" s="346"/>
      <c r="M46" s="347">
        <f t="shared" si="1"/>
        <v>0</v>
      </c>
      <c r="N46" s="348" t="str">
        <f t="shared" si="2"/>
        <v/>
      </c>
      <c r="O46" s="349">
        <v>1</v>
      </c>
      <c r="Q46" s="699" t="str">
        <f t="shared" si="3"/>
        <v>|||||||||0|1</v>
      </c>
    </row>
    <row r="47" spans="1:17" ht="21.45">
      <c r="A47" s="448" t="str">
        <f>IF(AND(C47&lt;&gt;"",L47&gt;0),COUNTIF(L$5:L47,"&gt;0"),"")</f>
        <v/>
      </c>
      <c r="B47" s="448"/>
      <c r="C47" s="344"/>
      <c r="D47" s="325" t="str">
        <f t="shared" si="0"/>
        <v xml:space="preserve"> </v>
      </c>
      <c r="E47" s="700"/>
      <c r="F47" s="449"/>
      <c r="G47" s="344"/>
      <c r="H47" s="344"/>
      <c r="I47" s="698"/>
      <c r="J47" s="345"/>
      <c r="K47" s="697"/>
      <c r="L47" s="346"/>
      <c r="M47" s="347">
        <f t="shared" si="1"/>
        <v>0</v>
      </c>
      <c r="N47" s="348" t="str">
        <f t="shared" si="2"/>
        <v/>
      </c>
      <c r="O47" s="349">
        <v>1</v>
      </c>
      <c r="Q47" s="699" t="str">
        <f t="shared" si="3"/>
        <v>|||||||||0|1</v>
      </c>
    </row>
    <row r="48" spans="1:17" ht="21.45">
      <c r="A48" s="448" t="str">
        <f>IF(AND(C48&lt;&gt;"",L48&gt;0),COUNTIF(L$5:L48,"&gt;0"),"")</f>
        <v/>
      </c>
      <c r="B48" s="448"/>
      <c r="C48" s="344"/>
      <c r="D48" s="325" t="str">
        <f t="shared" si="0"/>
        <v xml:space="preserve"> </v>
      </c>
      <c r="E48" s="700"/>
      <c r="F48" s="449"/>
      <c r="G48" s="344"/>
      <c r="H48" s="344"/>
      <c r="I48" s="698"/>
      <c r="J48" s="345"/>
      <c r="K48" s="697"/>
      <c r="L48" s="346"/>
      <c r="M48" s="347">
        <f t="shared" si="1"/>
        <v>0</v>
      </c>
      <c r="N48" s="348" t="str">
        <f t="shared" si="2"/>
        <v/>
      </c>
      <c r="O48" s="349">
        <v>1</v>
      </c>
      <c r="Q48" s="699" t="str">
        <f t="shared" si="3"/>
        <v>|||||||||0|1</v>
      </c>
    </row>
    <row r="49" spans="1:17" ht="21.45">
      <c r="A49" s="448" t="str">
        <f>IF(AND(C49&lt;&gt;"",L49&gt;0),COUNTIF(L$5:L49,"&gt;0"),"")</f>
        <v/>
      </c>
      <c r="B49" s="448"/>
      <c r="C49" s="344"/>
      <c r="D49" s="325" t="str">
        <f t="shared" si="0"/>
        <v xml:space="preserve"> </v>
      </c>
      <c r="E49" s="700"/>
      <c r="F49" s="449"/>
      <c r="G49" s="344"/>
      <c r="H49" s="344"/>
      <c r="I49" s="698"/>
      <c r="J49" s="345"/>
      <c r="K49" s="697"/>
      <c r="L49" s="346"/>
      <c r="M49" s="347">
        <f t="shared" si="1"/>
        <v>0</v>
      </c>
      <c r="N49" s="348" t="str">
        <f t="shared" si="2"/>
        <v/>
      </c>
      <c r="O49" s="349">
        <v>1</v>
      </c>
      <c r="Q49" s="699" t="str">
        <f t="shared" si="3"/>
        <v>|||||||||0|1</v>
      </c>
    </row>
    <row r="50" spans="1:17" ht="21.45">
      <c r="A50" s="448" t="str">
        <f>IF(AND(C50&lt;&gt;"",L50&gt;0),COUNTIF(L$5:L50,"&gt;0"),"")</f>
        <v/>
      </c>
      <c r="B50" s="448"/>
      <c r="C50" s="344"/>
      <c r="D50" s="325" t="str">
        <f t="shared" si="0"/>
        <v xml:space="preserve"> </v>
      </c>
      <c r="E50" s="700"/>
      <c r="F50" s="449"/>
      <c r="G50" s="344"/>
      <c r="H50" s="344"/>
      <c r="I50" s="698"/>
      <c r="J50" s="345"/>
      <c r="K50" s="697"/>
      <c r="L50" s="346"/>
      <c r="M50" s="347">
        <f t="shared" si="1"/>
        <v>0</v>
      </c>
      <c r="N50" s="348" t="str">
        <f t="shared" si="2"/>
        <v/>
      </c>
      <c r="O50" s="349">
        <v>1</v>
      </c>
      <c r="Q50" s="699" t="str">
        <f t="shared" si="3"/>
        <v>|||||||||0|1</v>
      </c>
    </row>
    <row r="51" spans="1:17" ht="21.45">
      <c r="A51" s="448" t="str">
        <f>IF(AND(C51&lt;&gt;"",L51&gt;0),COUNTIF(L$5:L51,"&gt;0"),"")</f>
        <v/>
      </c>
      <c r="B51" s="448"/>
      <c r="C51" s="344"/>
      <c r="D51" s="325" t="str">
        <f t="shared" si="0"/>
        <v xml:space="preserve"> </v>
      </c>
      <c r="E51" s="700"/>
      <c r="F51" s="449"/>
      <c r="G51" s="344"/>
      <c r="H51" s="344"/>
      <c r="I51" s="698"/>
      <c r="J51" s="345"/>
      <c r="K51" s="697"/>
      <c r="L51" s="346"/>
      <c r="M51" s="347">
        <f t="shared" si="1"/>
        <v>0</v>
      </c>
      <c r="N51" s="348" t="str">
        <f t="shared" si="2"/>
        <v/>
      </c>
      <c r="O51" s="349">
        <v>1</v>
      </c>
      <c r="Q51" s="699" t="str">
        <f t="shared" si="3"/>
        <v>|||||||||0|1</v>
      </c>
    </row>
    <row r="52" spans="1:17" ht="21.45">
      <c r="A52" s="448" t="str">
        <f>IF(AND(C52&lt;&gt;"",L52&gt;0),COUNTIF(L$5:L52,"&gt;0"),"")</f>
        <v/>
      </c>
      <c r="B52" s="448"/>
      <c r="C52" s="344"/>
      <c r="D52" s="325" t="str">
        <f t="shared" si="0"/>
        <v xml:space="preserve"> </v>
      </c>
      <c r="E52" s="700"/>
      <c r="F52" s="449"/>
      <c r="G52" s="344"/>
      <c r="H52" s="344"/>
      <c r="I52" s="698"/>
      <c r="J52" s="345"/>
      <c r="K52" s="697"/>
      <c r="L52" s="346"/>
      <c r="M52" s="347">
        <f t="shared" si="1"/>
        <v>0</v>
      </c>
      <c r="N52" s="348" t="str">
        <f t="shared" si="2"/>
        <v/>
      </c>
      <c r="O52" s="349">
        <v>1</v>
      </c>
      <c r="Q52" s="699" t="str">
        <f t="shared" si="3"/>
        <v>|||||||||0|1</v>
      </c>
    </row>
    <row r="53" spans="1:17" ht="21.45">
      <c r="A53" s="448" t="str">
        <f>IF(AND(C53&lt;&gt;"",L53&gt;0),COUNTIF(L$5:L53,"&gt;0"),"")</f>
        <v/>
      </c>
      <c r="B53" s="448"/>
      <c r="C53" s="344"/>
      <c r="D53" s="325" t="str">
        <f t="shared" si="0"/>
        <v xml:space="preserve"> </v>
      </c>
      <c r="E53" s="700"/>
      <c r="F53" s="449"/>
      <c r="G53" s="344"/>
      <c r="H53" s="344"/>
      <c r="I53" s="698"/>
      <c r="J53" s="345"/>
      <c r="K53" s="697"/>
      <c r="L53" s="346"/>
      <c r="M53" s="347">
        <f t="shared" si="1"/>
        <v>0</v>
      </c>
      <c r="N53" s="348" t="str">
        <f t="shared" si="2"/>
        <v/>
      </c>
      <c r="O53" s="349">
        <v>1</v>
      </c>
      <c r="Q53" s="699" t="str">
        <f t="shared" si="3"/>
        <v>|||||||||0|1</v>
      </c>
    </row>
    <row r="54" spans="1:17" ht="21.45">
      <c r="A54" s="448" t="str">
        <f>IF(AND(C54&lt;&gt;"",L54&gt;0),COUNTIF(L$5:L54,"&gt;0"),"")</f>
        <v/>
      </c>
      <c r="B54" s="448"/>
      <c r="C54" s="344"/>
      <c r="D54" s="325" t="str">
        <f t="shared" si="0"/>
        <v xml:space="preserve"> </v>
      </c>
      <c r="E54" s="700"/>
      <c r="F54" s="449"/>
      <c r="G54" s="344"/>
      <c r="H54" s="344"/>
      <c r="I54" s="698"/>
      <c r="J54" s="345"/>
      <c r="K54" s="697"/>
      <c r="L54" s="346"/>
      <c r="M54" s="347">
        <f t="shared" si="1"/>
        <v>0</v>
      </c>
      <c r="N54" s="348" t="str">
        <f t="shared" si="2"/>
        <v/>
      </c>
      <c r="O54" s="349">
        <v>1</v>
      </c>
      <c r="Q54" s="699" t="str">
        <f t="shared" si="3"/>
        <v>|||||||||0|1</v>
      </c>
    </row>
    <row r="55" spans="1:17" ht="21.45">
      <c r="A55" s="448" t="str">
        <f>IF(AND(C55&lt;&gt;"",L55&gt;0),COUNTIF(L$5:L55,"&gt;0"),"")</f>
        <v/>
      </c>
      <c r="B55" s="448"/>
      <c r="C55" s="344"/>
      <c r="D55" s="325" t="str">
        <f t="shared" si="0"/>
        <v xml:space="preserve"> </v>
      </c>
      <c r="E55" s="700"/>
      <c r="F55" s="449"/>
      <c r="G55" s="344"/>
      <c r="H55" s="344"/>
      <c r="I55" s="698"/>
      <c r="J55" s="345"/>
      <c r="K55" s="697"/>
      <c r="L55" s="346"/>
      <c r="M55" s="347">
        <f t="shared" si="1"/>
        <v>0</v>
      </c>
      <c r="N55" s="348" t="str">
        <f t="shared" si="2"/>
        <v/>
      </c>
      <c r="O55" s="349">
        <v>1</v>
      </c>
      <c r="Q55" s="699" t="str">
        <f t="shared" si="3"/>
        <v>|||||||||0|1</v>
      </c>
    </row>
    <row r="56" spans="1:17" ht="21.45">
      <c r="A56" s="448" t="str">
        <f>IF(AND(C56&lt;&gt;"",L56&gt;0),COUNTIF(L$5:L56,"&gt;0"),"")</f>
        <v/>
      </c>
      <c r="B56" s="448"/>
      <c r="C56" s="344"/>
      <c r="D56" s="325" t="str">
        <f t="shared" si="0"/>
        <v xml:space="preserve"> </v>
      </c>
      <c r="E56" s="700"/>
      <c r="F56" s="449"/>
      <c r="G56" s="344"/>
      <c r="H56" s="344"/>
      <c r="I56" s="698"/>
      <c r="J56" s="345"/>
      <c r="K56" s="697"/>
      <c r="L56" s="346"/>
      <c r="M56" s="347">
        <f t="shared" si="1"/>
        <v>0</v>
      </c>
      <c r="N56" s="348" t="str">
        <f t="shared" si="2"/>
        <v/>
      </c>
      <c r="O56" s="349">
        <v>1</v>
      </c>
      <c r="Q56" s="699" t="str">
        <f t="shared" si="3"/>
        <v>|||||||||0|1</v>
      </c>
    </row>
    <row r="57" spans="1:17" ht="21.45">
      <c r="A57" s="448" t="str">
        <f>IF(AND(C57&lt;&gt;"",L57&gt;0),COUNTIF(L$5:L57,"&gt;0"),"")</f>
        <v/>
      </c>
      <c r="B57" s="448"/>
      <c r="C57" s="344"/>
      <c r="D57" s="325" t="str">
        <f t="shared" si="0"/>
        <v xml:space="preserve"> </v>
      </c>
      <c r="E57" s="700"/>
      <c r="F57" s="449"/>
      <c r="G57" s="344"/>
      <c r="H57" s="344"/>
      <c r="I57" s="698"/>
      <c r="J57" s="345"/>
      <c r="K57" s="697"/>
      <c r="L57" s="346"/>
      <c r="M57" s="347">
        <f t="shared" si="1"/>
        <v>0</v>
      </c>
      <c r="N57" s="348" t="str">
        <f t="shared" si="2"/>
        <v/>
      </c>
      <c r="O57" s="349">
        <v>1</v>
      </c>
      <c r="Q57" s="699" t="str">
        <f t="shared" si="3"/>
        <v>|||||||||0|1</v>
      </c>
    </row>
    <row r="58" spans="1:17" ht="21.45">
      <c r="A58" s="448" t="str">
        <f>IF(AND(C58&lt;&gt;"",L58&gt;0),COUNTIF(L$5:L58,"&gt;0"),"")</f>
        <v/>
      </c>
      <c r="B58" s="448"/>
      <c r="C58" s="344"/>
      <c r="D58" s="325" t="str">
        <f t="shared" si="0"/>
        <v xml:space="preserve"> </v>
      </c>
      <c r="E58" s="700"/>
      <c r="F58" s="449"/>
      <c r="G58" s="344"/>
      <c r="H58" s="344"/>
      <c r="I58" s="698"/>
      <c r="J58" s="345"/>
      <c r="K58" s="697"/>
      <c r="L58" s="346"/>
      <c r="M58" s="347">
        <f t="shared" si="1"/>
        <v>0</v>
      </c>
      <c r="N58" s="348" t="str">
        <f t="shared" si="2"/>
        <v/>
      </c>
      <c r="O58" s="349">
        <v>1</v>
      </c>
      <c r="Q58" s="699" t="str">
        <f t="shared" si="3"/>
        <v>|||||||||0|1</v>
      </c>
    </row>
    <row r="59" spans="1:17" ht="21.45">
      <c r="A59" s="448" t="str">
        <f>IF(AND(C59&lt;&gt;"",L59&gt;0),COUNTIF(L$5:L59,"&gt;0"),"")</f>
        <v/>
      </c>
      <c r="B59" s="448"/>
      <c r="C59" s="344"/>
      <c r="D59" s="325" t="str">
        <f t="shared" si="0"/>
        <v xml:space="preserve"> </v>
      </c>
      <c r="E59" s="700"/>
      <c r="F59" s="449"/>
      <c r="G59" s="344"/>
      <c r="H59" s="344"/>
      <c r="I59" s="698"/>
      <c r="J59" s="345"/>
      <c r="K59" s="697"/>
      <c r="L59" s="346"/>
      <c r="M59" s="347">
        <f t="shared" si="1"/>
        <v>0</v>
      </c>
      <c r="N59" s="348" t="str">
        <f t="shared" si="2"/>
        <v/>
      </c>
      <c r="O59" s="349">
        <v>1</v>
      </c>
      <c r="Q59" s="699" t="str">
        <f t="shared" si="3"/>
        <v>|||||||||0|1</v>
      </c>
    </row>
    <row r="60" spans="1:17" ht="21.45">
      <c r="A60" s="448" t="str">
        <f>IF(AND(C60&lt;&gt;"",L60&gt;0),COUNTIF(L$5:L60,"&gt;0"),"")</f>
        <v/>
      </c>
      <c r="B60" s="448"/>
      <c r="C60" s="344"/>
      <c r="D60" s="325" t="str">
        <f t="shared" si="0"/>
        <v xml:space="preserve"> </v>
      </c>
      <c r="E60" s="700"/>
      <c r="F60" s="449"/>
      <c r="G60" s="344"/>
      <c r="H60" s="344"/>
      <c r="I60" s="698"/>
      <c r="J60" s="345"/>
      <c r="K60" s="697"/>
      <c r="L60" s="346"/>
      <c r="M60" s="347">
        <f t="shared" si="1"/>
        <v>0</v>
      </c>
      <c r="N60" s="348" t="str">
        <f t="shared" si="2"/>
        <v/>
      </c>
      <c r="O60" s="349">
        <v>1</v>
      </c>
      <c r="Q60" s="699" t="str">
        <f t="shared" si="3"/>
        <v>|||||||||0|1</v>
      </c>
    </row>
    <row r="61" spans="1:17" ht="21.45">
      <c r="A61" s="448" t="str">
        <f>IF(AND(C61&lt;&gt;"",L61&gt;0),COUNTIF(L$5:L61,"&gt;0"),"")</f>
        <v/>
      </c>
      <c r="B61" s="448"/>
      <c r="C61" s="344"/>
      <c r="D61" s="325" t="str">
        <f t="shared" si="0"/>
        <v xml:space="preserve"> </v>
      </c>
      <c r="E61" s="700"/>
      <c r="F61" s="449"/>
      <c r="G61" s="344"/>
      <c r="H61" s="344"/>
      <c r="I61" s="698"/>
      <c r="J61" s="345"/>
      <c r="K61" s="697"/>
      <c r="L61" s="346"/>
      <c r="M61" s="347">
        <f t="shared" si="1"/>
        <v>0</v>
      </c>
      <c r="N61" s="348" t="str">
        <f t="shared" si="2"/>
        <v/>
      </c>
      <c r="O61" s="349">
        <v>1</v>
      </c>
      <c r="Q61" s="699" t="str">
        <f t="shared" si="3"/>
        <v>|||||||||0|1</v>
      </c>
    </row>
    <row r="62" spans="1:17" ht="21.45">
      <c r="A62" s="448" t="str">
        <f>IF(AND(C62&lt;&gt;"",L62&gt;0),COUNTIF(L$5:L62,"&gt;0"),"")</f>
        <v/>
      </c>
      <c r="B62" s="448"/>
      <c r="C62" s="344"/>
      <c r="D62" s="325" t="str">
        <f t="shared" si="0"/>
        <v xml:space="preserve"> </v>
      </c>
      <c r="E62" s="700"/>
      <c r="F62" s="449"/>
      <c r="G62" s="344"/>
      <c r="H62" s="344"/>
      <c r="I62" s="698"/>
      <c r="J62" s="345"/>
      <c r="K62" s="697"/>
      <c r="L62" s="346"/>
      <c r="M62" s="347">
        <f t="shared" si="1"/>
        <v>0</v>
      </c>
      <c r="N62" s="348" t="str">
        <f t="shared" si="2"/>
        <v/>
      </c>
      <c r="O62" s="349">
        <v>1</v>
      </c>
      <c r="Q62" s="699" t="str">
        <f t="shared" si="3"/>
        <v>|||||||||0|1</v>
      </c>
    </row>
    <row r="63" spans="1:17" ht="21.45">
      <c r="A63" s="448" t="str">
        <f>IF(AND(C63&lt;&gt;"",L63&gt;0),COUNTIF(L$5:L63,"&gt;0"),"")</f>
        <v/>
      </c>
      <c r="B63" s="448"/>
      <c r="C63" s="344"/>
      <c r="D63" s="325" t="str">
        <f t="shared" si="0"/>
        <v xml:space="preserve"> </v>
      </c>
      <c r="E63" s="700"/>
      <c r="F63" s="449"/>
      <c r="G63" s="344"/>
      <c r="H63" s="344"/>
      <c r="I63" s="698"/>
      <c r="J63" s="345"/>
      <c r="K63" s="697"/>
      <c r="L63" s="346"/>
      <c r="M63" s="347">
        <f t="shared" si="1"/>
        <v>0</v>
      </c>
      <c r="N63" s="348" t="str">
        <f t="shared" si="2"/>
        <v/>
      </c>
      <c r="O63" s="349">
        <v>1</v>
      </c>
      <c r="Q63" s="699" t="str">
        <f t="shared" si="3"/>
        <v>|||||||||0|1</v>
      </c>
    </row>
    <row r="64" spans="1:17" ht="21.45">
      <c r="A64" s="448" t="str">
        <f>IF(AND(C64&lt;&gt;"",L64&gt;0),COUNTIF(L$5:L64,"&gt;0"),"")</f>
        <v/>
      </c>
      <c r="B64" s="448"/>
      <c r="C64" s="344"/>
      <c r="D64" s="325" t="str">
        <f t="shared" si="0"/>
        <v xml:space="preserve"> </v>
      </c>
      <c r="E64" s="700"/>
      <c r="F64" s="449"/>
      <c r="G64" s="344"/>
      <c r="H64" s="344"/>
      <c r="I64" s="698"/>
      <c r="J64" s="345"/>
      <c r="K64" s="697"/>
      <c r="L64" s="346"/>
      <c r="M64" s="347">
        <f t="shared" si="1"/>
        <v>0</v>
      </c>
      <c r="N64" s="348" t="str">
        <f t="shared" si="2"/>
        <v/>
      </c>
      <c r="O64" s="349">
        <v>1</v>
      </c>
      <c r="Q64" s="699" t="str">
        <f t="shared" si="3"/>
        <v>|||||||||0|1</v>
      </c>
    </row>
    <row r="65" spans="1:17" ht="21.45">
      <c r="A65" s="448" t="str">
        <f>IF(AND(C65&lt;&gt;"",L65&gt;0),COUNTIF(L$5:L65,"&gt;0"),"")</f>
        <v/>
      </c>
      <c r="B65" s="448"/>
      <c r="C65" s="344"/>
      <c r="D65" s="325" t="str">
        <f t="shared" si="0"/>
        <v xml:space="preserve"> </v>
      </c>
      <c r="E65" s="700"/>
      <c r="F65" s="449"/>
      <c r="G65" s="344"/>
      <c r="H65" s="344"/>
      <c r="I65" s="698"/>
      <c r="J65" s="345"/>
      <c r="K65" s="697"/>
      <c r="L65" s="346"/>
      <c r="M65" s="347">
        <f t="shared" si="1"/>
        <v>0</v>
      </c>
      <c r="N65" s="348" t="str">
        <f t="shared" si="2"/>
        <v/>
      </c>
      <c r="O65" s="349">
        <v>1</v>
      </c>
      <c r="Q65" s="699" t="str">
        <f t="shared" si="3"/>
        <v>|||||||||0|1</v>
      </c>
    </row>
    <row r="66" spans="1:17" ht="21.45">
      <c r="A66" s="448" t="str">
        <f>IF(AND(C66&lt;&gt;"",L66&gt;0),COUNTIF(L$5:L66,"&gt;0"),"")</f>
        <v/>
      </c>
      <c r="B66" s="448"/>
      <c r="C66" s="344"/>
      <c r="D66" s="325" t="str">
        <f t="shared" si="0"/>
        <v xml:space="preserve"> </v>
      </c>
      <c r="E66" s="700"/>
      <c r="F66" s="449"/>
      <c r="G66" s="344"/>
      <c r="H66" s="344"/>
      <c r="I66" s="698"/>
      <c r="J66" s="345"/>
      <c r="K66" s="697"/>
      <c r="L66" s="346"/>
      <c r="M66" s="347">
        <f t="shared" si="1"/>
        <v>0</v>
      </c>
      <c r="N66" s="348" t="str">
        <f t="shared" si="2"/>
        <v/>
      </c>
      <c r="O66" s="349">
        <v>1</v>
      </c>
      <c r="Q66" s="699" t="str">
        <f t="shared" si="3"/>
        <v>|||||||||0|1</v>
      </c>
    </row>
    <row r="67" spans="1:17" ht="21.45">
      <c r="A67" s="448" t="str">
        <f>IF(AND(C67&lt;&gt;"",L67&gt;0),COUNTIF(L$5:L67,"&gt;0"),"")</f>
        <v/>
      </c>
      <c r="B67" s="448"/>
      <c r="C67" s="344"/>
      <c r="D67" s="325" t="str">
        <f t="shared" si="0"/>
        <v xml:space="preserve"> </v>
      </c>
      <c r="E67" s="700"/>
      <c r="F67" s="449"/>
      <c r="G67" s="344"/>
      <c r="H67" s="344"/>
      <c r="I67" s="698"/>
      <c r="J67" s="345"/>
      <c r="K67" s="697"/>
      <c r="L67" s="346"/>
      <c r="M67" s="347">
        <f t="shared" si="1"/>
        <v>0</v>
      </c>
      <c r="N67" s="348" t="str">
        <f t="shared" si="2"/>
        <v/>
      </c>
      <c r="O67" s="349">
        <v>1</v>
      </c>
      <c r="Q67" s="699" t="str">
        <f t="shared" si="3"/>
        <v>|||||||||0|1</v>
      </c>
    </row>
    <row r="68" spans="1:17" ht="21.45">
      <c r="A68" s="448" t="str">
        <f>IF(AND(C68&lt;&gt;"",L68&gt;0),COUNTIF(L$5:L68,"&gt;0"),"")</f>
        <v/>
      </c>
      <c r="B68" s="448"/>
      <c r="C68" s="344"/>
      <c r="D68" s="325" t="str">
        <f t="shared" si="0"/>
        <v xml:space="preserve"> </v>
      </c>
      <c r="E68" s="700"/>
      <c r="F68" s="449"/>
      <c r="G68" s="344"/>
      <c r="H68" s="344"/>
      <c r="I68" s="698"/>
      <c r="J68" s="345"/>
      <c r="K68" s="697"/>
      <c r="L68" s="346"/>
      <c r="M68" s="347">
        <f t="shared" si="1"/>
        <v>0</v>
      </c>
      <c r="N68" s="348" t="str">
        <f t="shared" si="2"/>
        <v/>
      </c>
      <c r="O68" s="349">
        <v>1</v>
      </c>
      <c r="Q68" s="699" t="str">
        <f t="shared" si="3"/>
        <v>|||||||||0|1</v>
      </c>
    </row>
    <row r="69" spans="1:17" ht="21.45">
      <c r="A69" s="448" t="str">
        <f>IF(AND(C69&lt;&gt;"",L69&gt;0),COUNTIF(L$5:L69,"&gt;0"),"")</f>
        <v/>
      </c>
      <c r="B69" s="448"/>
      <c r="C69" s="344"/>
      <c r="D69" s="325" t="str">
        <f t="shared" si="0"/>
        <v xml:space="preserve"> </v>
      </c>
      <c r="E69" s="700"/>
      <c r="F69" s="449"/>
      <c r="G69" s="344"/>
      <c r="H69" s="344"/>
      <c r="I69" s="698"/>
      <c r="J69" s="345"/>
      <c r="K69" s="697"/>
      <c r="L69" s="346"/>
      <c r="M69" s="347">
        <f t="shared" si="1"/>
        <v>0</v>
      </c>
      <c r="N69" s="348" t="str">
        <f t="shared" si="2"/>
        <v/>
      </c>
      <c r="O69" s="349">
        <v>1</v>
      </c>
      <c r="Q69" s="699" t="str">
        <f t="shared" si="3"/>
        <v>|||||||||0|1</v>
      </c>
    </row>
    <row r="70" spans="1:17" ht="21.45">
      <c r="A70" s="448" t="str">
        <f>IF(AND(C70&lt;&gt;"",L70&gt;0),COUNTIF(L$5:L70,"&gt;0"),"")</f>
        <v/>
      </c>
      <c r="B70" s="448"/>
      <c r="C70" s="344"/>
      <c r="D70" s="325" t="str">
        <f t="shared" ref="D70:D79" si="4">CONCATENATE(B70," ",C70)</f>
        <v xml:space="preserve"> </v>
      </c>
      <c r="E70" s="700"/>
      <c r="F70" s="449"/>
      <c r="G70" s="344"/>
      <c r="H70" s="344"/>
      <c r="I70" s="698"/>
      <c r="J70" s="345"/>
      <c r="K70" s="697"/>
      <c r="L70" s="346"/>
      <c r="M70" s="347">
        <f t="shared" ref="M70:M79" si="5">ROUND((L70*(K70/100)),2)</f>
        <v>0</v>
      </c>
      <c r="N70" s="348" t="str">
        <f t="shared" ref="N70:N79" si="6">IF(ISNUMBER(A70),CEILING(A70/10,1),"")</f>
        <v/>
      </c>
      <c r="O70" s="349">
        <v>1</v>
      </c>
      <c r="Q70" s="699" t="str">
        <f t="shared" ref="Q70:Q79" si="7">CONCATENATE(A70,"|",E70,"|",F70,"|",B70,"|",C70,"|",I70,"|",J70,"|",K70,"|",L70,"|",M70,"|",O70,)</f>
        <v>|||||||||0|1</v>
      </c>
    </row>
    <row r="71" spans="1:17" ht="21.45">
      <c r="A71" s="448" t="str">
        <f>IF(AND(C71&lt;&gt;"",L71&gt;0),COUNTIF(L$5:L71,"&gt;0"),"")</f>
        <v/>
      </c>
      <c r="B71" s="448"/>
      <c r="C71" s="344"/>
      <c r="D71" s="325" t="str">
        <f t="shared" si="4"/>
        <v xml:space="preserve"> </v>
      </c>
      <c r="E71" s="700"/>
      <c r="F71" s="449"/>
      <c r="G71" s="344"/>
      <c r="H71" s="344"/>
      <c r="I71" s="698"/>
      <c r="J71" s="345"/>
      <c r="K71" s="697"/>
      <c r="L71" s="346"/>
      <c r="M71" s="347">
        <f t="shared" si="5"/>
        <v>0</v>
      </c>
      <c r="N71" s="348" t="str">
        <f t="shared" si="6"/>
        <v/>
      </c>
      <c r="O71" s="349">
        <v>1</v>
      </c>
      <c r="Q71" s="699" t="str">
        <f t="shared" si="7"/>
        <v>|||||||||0|1</v>
      </c>
    </row>
    <row r="72" spans="1:17" ht="21.45">
      <c r="A72" s="448" t="str">
        <f>IF(AND(C72&lt;&gt;"",L72&gt;0),COUNTIF(L$5:L72,"&gt;0"),"")</f>
        <v/>
      </c>
      <c r="B72" s="448"/>
      <c r="C72" s="344"/>
      <c r="D72" s="325" t="str">
        <f t="shared" si="4"/>
        <v xml:space="preserve"> </v>
      </c>
      <c r="E72" s="700"/>
      <c r="F72" s="449"/>
      <c r="G72" s="344"/>
      <c r="H72" s="344"/>
      <c r="I72" s="698"/>
      <c r="J72" s="345"/>
      <c r="K72" s="697"/>
      <c r="L72" s="346"/>
      <c r="M72" s="347">
        <f t="shared" si="5"/>
        <v>0</v>
      </c>
      <c r="N72" s="348" t="str">
        <f t="shared" si="6"/>
        <v/>
      </c>
      <c r="O72" s="349">
        <v>1</v>
      </c>
      <c r="Q72" s="699" t="str">
        <f t="shared" si="7"/>
        <v>|||||||||0|1</v>
      </c>
    </row>
    <row r="73" spans="1:17" ht="21.45">
      <c r="A73" s="448" t="str">
        <f>IF(AND(C73&lt;&gt;"",L73&gt;0),COUNTIF(L$5:L73,"&gt;0"),"")</f>
        <v/>
      </c>
      <c r="B73" s="448"/>
      <c r="C73" s="344"/>
      <c r="D73" s="325" t="str">
        <f t="shared" si="4"/>
        <v xml:space="preserve"> </v>
      </c>
      <c r="E73" s="700"/>
      <c r="F73" s="449"/>
      <c r="G73" s="344"/>
      <c r="H73" s="344"/>
      <c r="I73" s="698"/>
      <c r="J73" s="345"/>
      <c r="K73" s="697"/>
      <c r="L73" s="346"/>
      <c r="M73" s="347">
        <f t="shared" si="5"/>
        <v>0</v>
      </c>
      <c r="N73" s="348" t="str">
        <f t="shared" si="6"/>
        <v/>
      </c>
      <c r="O73" s="349">
        <v>1</v>
      </c>
      <c r="Q73" s="699" t="str">
        <f t="shared" si="7"/>
        <v>|||||||||0|1</v>
      </c>
    </row>
    <row r="74" spans="1:17" ht="21.45">
      <c r="A74" s="448" t="str">
        <f>IF(AND(C74&lt;&gt;"",L74&gt;0),COUNTIF(L$5:L74,"&gt;0"),"")</f>
        <v/>
      </c>
      <c r="B74" s="448"/>
      <c r="C74" s="344"/>
      <c r="D74" s="325" t="str">
        <f t="shared" si="4"/>
        <v xml:space="preserve"> </v>
      </c>
      <c r="E74" s="700"/>
      <c r="F74" s="449"/>
      <c r="G74" s="344"/>
      <c r="H74" s="344"/>
      <c r="I74" s="698"/>
      <c r="J74" s="345"/>
      <c r="K74" s="697"/>
      <c r="L74" s="346"/>
      <c r="M74" s="347">
        <f t="shared" si="5"/>
        <v>0</v>
      </c>
      <c r="N74" s="348" t="str">
        <f t="shared" si="6"/>
        <v/>
      </c>
      <c r="O74" s="349">
        <v>1</v>
      </c>
      <c r="Q74" s="699" t="str">
        <f t="shared" si="7"/>
        <v>|||||||||0|1</v>
      </c>
    </row>
    <row r="75" spans="1:17" ht="21.45">
      <c r="A75" s="448" t="str">
        <f>IF(AND(C75&lt;&gt;"",L75&gt;0),COUNTIF(L$5:L75,"&gt;0"),"")</f>
        <v/>
      </c>
      <c r="B75" s="448"/>
      <c r="C75" s="344"/>
      <c r="D75" s="325" t="str">
        <f t="shared" si="4"/>
        <v xml:space="preserve"> </v>
      </c>
      <c r="E75" s="700"/>
      <c r="F75" s="449"/>
      <c r="G75" s="344"/>
      <c r="H75" s="344"/>
      <c r="I75" s="698"/>
      <c r="J75" s="345"/>
      <c r="K75" s="697"/>
      <c r="L75" s="346"/>
      <c r="M75" s="347">
        <f t="shared" si="5"/>
        <v>0</v>
      </c>
      <c r="N75" s="348" t="str">
        <f t="shared" si="6"/>
        <v/>
      </c>
      <c r="O75" s="349">
        <v>1</v>
      </c>
      <c r="Q75" s="699" t="str">
        <f t="shared" si="7"/>
        <v>|||||||||0|1</v>
      </c>
    </row>
    <row r="76" spans="1:17" ht="21.45">
      <c r="A76" s="448" t="str">
        <f>IF(AND(C76&lt;&gt;"",L76&gt;0),COUNTIF(L$5:L76,"&gt;0"),"")</f>
        <v/>
      </c>
      <c r="B76" s="448"/>
      <c r="C76" s="344"/>
      <c r="D76" s="325" t="str">
        <f t="shared" si="4"/>
        <v xml:space="preserve"> </v>
      </c>
      <c r="E76" s="700"/>
      <c r="F76" s="449"/>
      <c r="G76" s="344"/>
      <c r="H76" s="344"/>
      <c r="I76" s="698"/>
      <c r="J76" s="345"/>
      <c r="K76" s="697"/>
      <c r="L76" s="346"/>
      <c r="M76" s="347">
        <f t="shared" si="5"/>
        <v>0</v>
      </c>
      <c r="N76" s="348" t="str">
        <f t="shared" si="6"/>
        <v/>
      </c>
      <c r="O76" s="349">
        <v>1</v>
      </c>
      <c r="Q76" s="699" t="str">
        <f t="shared" si="7"/>
        <v>|||||||||0|1</v>
      </c>
    </row>
    <row r="77" spans="1:17" ht="21.45">
      <c r="A77" s="448" t="str">
        <f>IF(AND(C77&lt;&gt;"",L77&gt;0),COUNTIF(L$5:L77,"&gt;0"),"")</f>
        <v/>
      </c>
      <c r="B77" s="448"/>
      <c r="C77" s="344"/>
      <c r="D77" s="325" t="str">
        <f t="shared" si="4"/>
        <v xml:space="preserve"> </v>
      </c>
      <c r="E77" s="700"/>
      <c r="F77" s="449"/>
      <c r="G77" s="344"/>
      <c r="H77" s="344"/>
      <c r="I77" s="698"/>
      <c r="J77" s="345"/>
      <c r="K77" s="697"/>
      <c r="L77" s="346"/>
      <c r="M77" s="347">
        <f t="shared" si="5"/>
        <v>0</v>
      </c>
      <c r="N77" s="348" t="str">
        <f t="shared" si="6"/>
        <v/>
      </c>
      <c r="O77" s="349">
        <v>1</v>
      </c>
      <c r="Q77" s="699" t="str">
        <f t="shared" si="7"/>
        <v>|||||||||0|1</v>
      </c>
    </row>
    <row r="78" spans="1:17" ht="21.45">
      <c r="A78" s="448" t="str">
        <f>IF(AND(C78&lt;&gt;"",L78&gt;0),COUNTIF(L$5:L78,"&gt;0"),"")</f>
        <v/>
      </c>
      <c r="B78" s="448"/>
      <c r="C78" s="344"/>
      <c r="D78" s="325" t="str">
        <f t="shared" si="4"/>
        <v xml:space="preserve"> </v>
      </c>
      <c r="E78" s="700"/>
      <c r="F78" s="449"/>
      <c r="G78" s="344"/>
      <c r="H78" s="344"/>
      <c r="I78" s="698"/>
      <c r="J78" s="345"/>
      <c r="K78" s="697"/>
      <c r="L78" s="346"/>
      <c r="M78" s="347">
        <f t="shared" si="5"/>
        <v>0</v>
      </c>
      <c r="N78" s="348" t="str">
        <f t="shared" si="6"/>
        <v/>
      </c>
      <c r="O78" s="349">
        <v>1</v>
      </c>
      <c r="Q78" s="699" t="str">
        <f t="shared" si="7"/>
        <v>|||||||||0|1</v>
      </c>
    </row>
    <row r="79" spans="1:17" ht="21.45">
      <c r="A79" s="448" t="str">
        <f>IF(AND(C79&lt;&gt;"",L79&gt;0),COUNTIF(L$5:L79,"&gt;0"),"")</f>
        <v/>
      </c>
      <c r="B79" s="448"/>
      <c r="C79" s="344"/>
      <c r="D79" s="325" t="str">
        <f t="shared" si="4"/>
        <v xml:space="preserve"> </v>
      </c>
      <c r="E79" s="700"/>
      <c r="F79" s="449"/>
      <c r="G79" s="344"/>
      <c r="H79" s="344"/>
      <c r="I79" s="698"/>
      <c r="J79" s="345"/>
      <c r="K79" s="697"/>
      <c r="L79" s="346"/>
      <c r="M79" s="347">
        <f t="shared" si="5"/>
        <v>0</v>
      </c>
      <c r="N79" s="348" t="str">
        <f t="shared" si="6"/>
        <v/>
      </c>
      <c r="O79" s="349">
        <v>1</v>
      </c>
      <c r="Q79" s="699" t="str">
        <f t="shared" si="7"/>
        <v>|||||||||0|1</v>
      </c>
    </row>
    <row r="80" spans="1:17" ht="7.5" customHeight="1">
      <c r="A80" s="350" t="str">
        <f>IF(AND(C80&lt;&gt;"",L80&gt;0),COUNTIF(L$5:L80,"&gt;0"),"")</f>
        <v/>
      </c>
      <c r="B80" s="350"/>
      <c r="C80" s="351"/>
      <c r="D80" s="351"/>
      <c r="E80" s="352"/>
      <c r="F80" s="353"/>
      <c r="G80" s="351"/>
      <c r="H80" s="351"/>
      <c r="I80" s="351"/>
      <c r="J80" s="354"/>
      <c r="K80" s="355"/>
      <c r="L80" s="356"/>
      <c r="M80" s="356"/>
      <c r="N80" s="357"/>
      <c r="O80" s="358"/>
    </row>
    <row r="81" spans="5:15" s="361" customFormat="1">
      <c r="E81" s="359"/>
      <c r="F81" s="360"/>
      <c r="L81" s="362">
        <f>SUM(L5:L79)</f>
        <v>100050</v>
      </c>
      <c r="M81" s="362">
        <f>SUM(M5:M77)</f>
        <v>3001.5</v>
      </c>
      <c r="N81" s="363"/>
      <c r="O81" s="363"/>
    </row>
    <row r="82" spans="5:15">
      <c r="F82" s="365"/>
      <c r="L82" s="366"/>
      <c r="M82" s="366"/>
    </row>
    <row r="83" spans="5:15">
      <c r="F83" s="365"/>
      <c r="L83" s="366"/>
      <c r="M83" s="366"/>
    </row>
    <row r="84" spans="5:15">
      <c r="F84" s="365"/>
      <c r="L84" s="366"/>
      <c r="M84" s="366"/>
    </row>
    <row r="85" spans="5:15">
      <c r="F85" s="365"/>
      <c r="L85" s="366"/>
      <c r="M85" s="366"/>
    </row>
    <row r="86" spans="5:15">
      <c r="F86" s="365"/>
    </row>
    <row r="87" spans="5:15">
      <c r="F87" s="365"/>
    </row>
    <row r="88" spans="5:15">
      <c r="F88" s="365"/>
    </row>
    <row r="89" spans="5:15">
      <c r="F89" s="365"/>
    </row>
    <row r="90" spans="5:15">
      <c r="F90" s="365"/>
    </row>
    <row r="91" spans="5:15">
      <c r="F91" s="365"/>
    </row>
    <row r="92" spans="5:15">
      <c r="F92" s="365"/>
    </row>
    <row r="93" spans="5:15">
      <c r="F93" s="365"/>
    </row>
    <row r="94" spans="5:15">
      <c r="F94" s="365"/>
    </row>
    <row r="95" spans="5:15">
      <c r="F95" s="365"/>
    </row>
    <row r="96" spans="5:15">
      <c r="F96" s="365"/>
    </row>
    <row r="97" spans="6:6">
      <c r="F97" s="365"/>
    </row>
    <row r="98" spans="6:6">
      <c r="F98" s="365"/>
    </row>
    <row r="99" spans="6:6">
      <c r="F99" s="365"/>
    </row>
    <row r="100" spans="6:6">
      <c r="F100" s="365"/>
    </row>
    <row r="101" spans="6:6">
      <c r="F101" s="365"/>
    </row>
    <row r="102" spans="6:6">
      <c r="F102" s="365"/>
    </row>
    <row r="103" spans="6:6">
      <c r="F103" s="365"/>
    </row>
    <row r="104" spans="6:6">
      <c r="F104" s="365"/>
    </row>
    <row r="105" spans="6:6">
      <c r="F105" s="365"/>
    </row>
    <row r="106" spans="6:6">
      <c r="F106" s="365"/>
    </row>
    <row r="107" spans="6:6">
      <c r="F107" s="365"/>
    </row>
    <row r="108" spans="6:6">
      <c r="F108" s="365"/>
    </row>
    <row r="109" spans="6:6">
      <c r="F109" s="365"/>
    </row>
    <row r="110" spans="6:6">
      <c r="F110" s="365"/>
    </row>
    <row r="111" spans="6:6">
      <c r="F111" s="365"/>
    </row>
    <row r="112" spans="6:6">
      <c r="F112" s="365"/>
    </row>
    <row r="113" spans="6:6">
      <c r="F113" s="365"/>
    </row>
    <row r="114" spans="6:6">
      <c r="F114" s="365"/>
    </row>
    <row r="115" spans="6:6">
      <c r="F115" s="365"/>
    </row>
    <row r="116" spans="6:6">
      <c r="F116" s="365"/>
    </row>
    <row r="117" spans="6:6">
      <c r="F117" s="365"/>
    </row>
    <row r="118" spans="6:6">
      <c r="F118" s="365"/>
    </row>
    <row r="119" spans="6:6">
      <c r="F119" s="365"/>
    </row>
    <row r="120" spans="6:6">
      <c r="F120" s="365"/>
    </row>
    <row r="121" spans="6:6">
      <c r="F121" s="365"/>
    </row>
    <row r="122" spans="6:6">
      <c r="F122" s="365"/>
    </row>
    <row r="123" spans="6:6">
      <c r="F123" s="365"/>
    </row>
    <row r="124" spans="6:6">
      <c r="F124" s="365"/>
    </row>
    <row r="125" spans="6:6">
      <c r="F125" s="365"/>
    </row>
    <row r="126" spans="6:6">
      <c r="F126" s="365"/>
    </row>
    <row r="127" spans="6:6">
      <c r="F127" s="365"/>
    </row>
    <row r="128" spans="6:6">
      <c r="F128" s="365"/>
    </row>
    <row r="129" spans="6:6">
      <c r="F129" s="365"/>
    </row>
    <row r="130" spans="6:6">
      <c r="F130" s="365"/>
    </row>
    <row r="131" spans="6:6">
      <c r="F131" s="365"/>
    </row>
    <row r="132" spans="6:6">
      <c r="F132" s="365"/>
    </row>
    <row r="133" spans="6:6">
      <c r="F133" s="365"/>
    </row>
    <row r="134" spans="6:6">
      <c r="F134" s="365"/>
    </row>
    <row r="135" spans="6:6">
      <c r="F135" s="365"/>
    </row>
    <row r="136" spans="6:6">
      <c r="F136" s="365"/>
    </row>
    <row r="137" spans="6:6">
      <c r="F137" s="365"/>
    </row>
    <row r="138" spans="6:6">
      <c r="F138" s="365"/>
    </row>
    <row r="139" spans="6:6">
      <c r="F139" s="365"/>
    </row>
    <row r="140" spans="6:6">
      <c r="F140" s="365"/>
    </row>
    <row r="141" spans="6:6">
      <c r="F141" s="365"/>
    </row>
    <row r="142" spans="6:6">
      <c r="F142" s="365"/>
    </row>
    <row r="143" spans="6:6">
      <c r="F143" s="365"/>
    </row>
    <row r="144" spans="6:6">
      <c r="F144" s="365"/>
    </row>
    <row r="145" spans="6:6">
      <c r="F145" s="365"/>
    </row>
    <row r="146" spans="6:6">
      <c r="F146" s="365"/>
    </row>
    <row r="147" spans="6:6">
      <c r="F147" s="365"/>
    </row>
  </sheetData>
  <mergeCells count="3">
    <mergeCell ref="N2:O2"/>
    <mergeCell ref="J3:M3"/>
    <mergeCell ref="G4:H4"/>
  </mergeCells>
  <phoneticPr fontId="109" type="noConversion"/>
  <dataValidations disablePrompts="1" count="2">
    <dataValidation type="list" allowBlank="1" showInputMessage="1" showErrorMessage="1" sqref="J5:J80" xr:uid="{39747CE0-1A56-4B39-A72E-8EADAFDB22CF}">
      <formula1>"ค่าบริการ,ค่าจ้าง,ค่าเช่า,ค่าขนส่ง,ค่าสอบบัญชี"</formula1>
    </dataValidation>
    <dataValidation type="list" allowBlank="1" showInputMessage="1" showErrorMessage="1" sqref="K80" xr:uid="{4F098C2A-AD08-44D9-8BB0-134D69F9F366}">
      <formula1>"1%,2%,3%,5%"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CC65"/>
  <sheetViews>
    <sheetView showGridLines="0" showZeros="0" zoomScaleNormal="100" workbookViewId="0">
      <pane ySplit="1" topLeftCell="A41" activePane="bottomLeft" state="frozen"/>
      <selection activeCell="G60" sqref="G60"/>
      <selection pane="bottomLeft" activeCell="CB16" sqref="CB16"/>
    </sheetView>
  </sheetViews>
  <sheetFormatPr defaultColWidth="9.1640625" defaultRowHeight="12.45"/>
  <cols>
    <col min="1" max="1" width="2.75" style="240" customWidth="1"/>
    <col min="2" max="2" width="2.25" style="240" customWidth="1"/>
    <col min="3" max="3" width="3.25" style="240" customWidth="1"/>
    <col min="4" max="4" width="3.83203125" style="240" customWidth="1"/>
    <col min="5" max="6" width="7.75" style="240" customWidth="1"/>
    <col min="7" max="7" width="5.75" style="240" customWidth="1"/>
    <col min="8" max="8" width="2.75" style="240" customWidth="1"/>
    <col min="9" max="9" width="11.75" style="240" customWidth="1"/>
    <col min="10" max="10" width="2.75" style="240" customWidth="1"/>
    <col min="11" max="11" width="11.75" style="240" customWidth="1"/>
    <col min="12" max="12" width="4.75" style="240" customWidth="1"/>
    <col min="13" max="13" width="2.75" style="240" customWidth="1"/>
    <col min="14" max="14" width="10.75" style="240" customWidth="1"/>
    <col min="15" max="15" width="2.75" style="240" customWidth="1"/>
    <col min="16" max="16" width="13.4140625" style="240" customWidth="1"/>
    <col min="17" max="17" width="3.83203125" style="240" customWidth="1"/>
    <col min="18" max="18" width="12.75" style="240" customWidth="1"/>
    <col min="19" max="19" width="9.25" style="240" hidden="1" customWidth="1"/>
    <col min="20" max="20" width="2.75" style="240" hidden="1" customWidth="1"/>
    <col min="21" max="21" width="2.25" style="240" hidden="1" customWidth="1"/>
    <col min="22" max="22" width="3.25" style="240" hidden="1" customWidth="1"/>
    <col min="23" max="23" width="3.83203125" style="240" hidden="1" customWidth="1"/>
    <col min="24" max="25" width="7.75" style="240" hidden="1" customWidth="1"/>
    <col min="26" max="26" width="5.75" style="240" hidden="1" customWidth="1"/>
    <col min="27" max="27" width="2.75" style="240" hidden="1" customWidth="1"/>
    <col min="28" max="28" width="11.75" style="240" hidden="1" customWidth="1"/>
    <col min="29" max="29" width="2.75" style="240" hidden="1" customWidth="1"/>
    <col min="30" max="30" width="11.75" style="240" hidden="1" customWidth="1"/>
    <col min="31" max="31" width="4.75" style="240" hidden="1" customWidth="1"/>
    <col min="32" max="32" width="2.75" style="240" hidden="1" customWidth="1"/>
    <col min="33" max="33" width="10.75" style="240" hidden="1" customWidth="1"/>
    <col min="34" max="34" width="2.75" style="240" hidden="1" customWidth="1"/>
    <col min="35" max="35" width="10.75" style="240" hidden="1" customWidth="1"/>
    <col min="36" max="36" width="2.75" style="240" hidden="1" customWidth="1"/>
    <col min="37" max="37" width="10.75" style="240" hidden="1" customWidth="1"/>
    <col min="38" max="38" width="2.75" style="240" hidden="1" customWidth="1"/>
    <col min="39" max="39" width="2.25" style="240" hidden="1" customWidth="1"/>
    <col min="40" max="40" width="3.25" style="240" hidden="1" customWidth="1"/>
    <col min="41" max="41" width="3.83203125" style="240" hidden="1" customWidth="1"/>
    <col min="42" max="43" width="7.75" style="240" hidden="1" customWidth="1"/>
    <col min="44" max="44" width="5.75" style="240" hidden="1" customWidth="1"/>
    <col min="45" max="45" width="2.75" style="240" hidden="1" customWidth="1"/>
    <col min="46" max="46" width="11.75" style="240" hidden="1" customWidth="1"/>
    <col min="47" max="47" width="2.75" style="240" hidden="1" customWidth="1"/>
    <col min="48" max="48" width="11.75" style="240" hidden="1" customWidth="1"/>
    <col min="49" max="49" width="4.75" style="240" hidden="1" customWidth="1"/>
    <col min="50" max="50" width="2.75" style="240" hidden="1" customWidth="1"/>
    <col min="51" max="51" width="10.75" style="240" hidden="1" customWidth="1"/>
    <col min="52" max="52" width="2.75" style="240" hidden="1" customWidth="1"/>
    <col min="53" max="53" width="10.75" style="240" hidden="1" customWidth="1"/>
    <col min="54" max="54" width="2.75" style="240" hidden="1" customWidth="1"/>
    <col min="55" max="55" width="10.75" style="240" hidden="1" customWidth="1"/>
    <col min="56" max="56" width="9.25" style="240" hidden="1" customWidth="1"/>
    <col min="57" max="57" width="2.75" style="240" hidden="1" customWidth="1"/>
    <col min="58" max="58" width="2.25" style="240" hidden="1" customWidth="1"/>
    <col min="59" max="59" width="3.25" style="240" hidden="1" customWidth="1"/>
    <col min="60" max="60" width="3.83203125" style="240" hidden="1" customWidth="1"/>
    <col min="61" max="62" width="7.75" style="240" hidden="1" customWidth="1"/>
    <col min="63" max="63" width="5.75" style="240" hidden="1" customWidth="1"/>
    <col min="64" max="64" width="2.75" style="240" hidden="1" customWidth="1"/>
    <col min="65" max="65" width="11.75" style="240" hidden="1" customWidth="1"/>
    <col min="66" max="66" width="2.75" style="240" hidden="1" customWidth="1"/>
    <col min="67" max="67" width="11.75" style="240" hidden="1" customWidth="1"/>
    <col min="68" max="68" width="4.75" style="240" hidden="1" customWidth="1"/>
    <col min="69" max="69" width="2.75" style="240" hidden="1" customWidth="1"/>
    <col min="70" max="70" width="10.75" style="240" hidden="1" customWidth="1"/>
    <col min="71" max="71" width="2.75" style="240" hidden="1" customWidth="1"/>
    <col min="72" max="72" width="10.75" style="240" hidden="1" customWidth="1"/>
    <col min="73" max="73" width="2.75" style="240" hidden="1" customWidth="1"/>
    <col min="74" max="74" width="10.75" style="240" hidden="1" customWidth="1"/>
    <col min="75" max="77" width="0" style="240" hidden="1" customWidth="1"/>
    <col min="78" max="16384" width="9.1640625" style="240"/>
  </cols>
  <sheetData>
    <row r="1" spans="1:81" s="234" customFormat="1">
      <c r="A1" s="231" t="s">
        <v>143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 t="s">
        <v>144</v>
      </c>
      <c r="T1" s="231" t="s">
        <v>145</v>
      </c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3" t="s">
        <v>146</v>
      </c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2" t="s">
        <v>144</v>
      </c>
      <c r="BE1" s="233" t="s">
        <v>147</v>
      </c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</row>
    <row r="2" spans="1:81" ht="18.649999999999999" customHeight="1">
      <c r="A2" s="235" t="s">
        <v>148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7" t="s">
        <v>149</v>
      </c>
      <c r="Q2" s="238"/>
      <c r="R2" s="239"/>
      <c r="T2" s="235" t="s">
        <v>148</v>
      </c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7" t="s">
        <v>149</v>
      </c>
      <c r="AJ2" s="238"/>
      <c r="AK2" s="239"/>
      <c r="AL2" s="235" t="s">
        <v>148</v>
      </c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7" t="s">
        <v>149</v>
      </c>
      <c r="BB2" s="238"/>
      <c r="BC2" s="239"/>
      <c r="BE2" s="235" t="s">
        <v>148</v>
      </c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7" t="s">
        <v>149</v>
      </c>
      <c r="BU2" s="238"/>
      <c r="BV2" s="239"/>
    </row>
    <row r="3" spans="1:81" ht="15.45">
      <c r="A3" s="241" t="s">
        <v>150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3" t="s">
        <v>151</v>
      </c>
      <c r="Q3" s="244"/>
      <c r="R3" s="245"/>
      <c r="T3" s="241" t="s">
        <v>150</v>
      </c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3" t="s">
        <v>151</v>
      </c>
      <c r="AJ3" s="246">
        <f>$Q3</f>
        <v>0</v>
      </c>
      <c r="AK3" s="247"/>
      <c r="AL3" s="241" t="s">
        <v>150</v>
      </c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3" t="s">
        <v>151</v>
      </c>
      <c r="BB3" s="246">
        <f>$Q3</f>
        <v>0</v>
      </c>
      <c r="BC3" s="247"/>
      <c r="BE3" s="241" t="s">
        <v>150</v>
      </c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3" t="s">
        <v>151</v>
      </c>
      <c r="BU3" s="246">
        <f>$Q3</f>
        <v>0</v>
      </c>
      <c r="BV3" s="247"/>
    </row>
    <row r="4" spans="1:81" ht="5.15" customHeight="1"/>
    <row r="5" spans="1:81" ht="15" customHeight="1">
      <c r="A5" s="248" t="s">
        <v>152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7"/>
      <c r="O5" s="237" t="s">
        <v>115</v>
      </c>
      <c r="P5" s="249" t="s">
        <v>153</v>
      </c>
      <c r="Q5" s="250"/>
      <c r="R5" s="249"/>
      <c r="S5" s="251"/>
      <c r="T5" s="248" t="s">
        <v>152</v>
      </c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7"/>
      <c r="AG5" s="252"/>
      <c r="AH5" s="237" t="s">
        <v>115</v>
      </c>
      <c r="AI5" s="249" t="str">
        <f>$P5</f>
        <v>- ---- ----- -- -</v>
      </c>
      <c r="AJ5" s="250"/>
      <c r="AK5" s="249"/>
      <c r="AL5" s="248" t="s">
        <v>152</v>
      </c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7"/>
      <c r="AY5" s="252"/>
      <c r="AZ5" s="237" t="s">
        <v>115</v>
      </c>
      <c r="BA5" s="249" t="str">
        <f>$P5</f>
        <v>- ---- ----- -- -</v>
      </c>
      <c r="BB5" s="250"/>
      <c r="BC5" s="249"/>
      <c r="BD5" s="251"/>
      <c r="BE5" s="248" t="s">
        <v>152</v>
      </c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7"/>
      <c r="BR5" s="252"/>
      <c r="BS5" s="237" t="s">
        <v>115</v>
      </c>
      <c r="BT5" s="249" t="str">
        <f>$P5</f>
        <v>- ---- ----- -- -</v>
      </c>
      <c r="BU5" s="250"/>
      <c r="BV5" s="249"/>
    </row>
    <row r="6" spans="1:81" ht="21" customHeight="1">
      <c r="A6" s="253" t="s">
        <v>141</v>
      </c>
      <c r="B6" s="254"/>
      <c r="C6" s="480" t="str">
        <f>+DATA!G6</f>
        <v>บริษัท บัญชีคลับ จำกัด (สำนักงานใหญ่)</v>
      </c>
      <c r="D6" s="480"/>
      <c r="E6" s="480"/>
      <c r="F6" s="480"/>
      <c r="G6" s="480"/>
      <c r="H6" s="480"/>
      <c r="I6" s="480"/>
      <c r="J6" s="480"/>
      <c r="K6" s="480"/>
      <c r="L6" s="254"/>
      <c r="N6" s="255"/>
      <c r="O6" s="255" t="s">
        <v>125</v>
      </c>
      <c r="P6" s="481" t="str">
        <f>+DATA!G2</f>
        <v>0105561118900</v>
      </c>
      <c r="Q6" s="481"/>
      <c r="R6" s="482"/>
      <c r="S6" s="251"/>
      <c r="T6" s="253" t="s">
        <v>141</v>
      </c>
      <c r="U6" s="254"/>
      <c r="V6" s="256" t="str">
        <f>$C6</f>
        <v>บริษัท บัญชีคลับ จำกัด (สำนักงานใหญ่)</v>
      </c>
      <c r="W6" s="256"/>
      <c r="X6" s="256"/>
      <c r="Y6" s="256"/>
      <c r="Z6" s="256"/>
      <c r="AA6" s="256"/>
      <c r="AB6" s="256"/>
      <c r="AC6" s="256"/>
      <c r="AD6" s="256"/>
      <c r="AE6" s="254"/>
      <c r="AF6" s="255"/>
      <c r="AG6" s="257"/>
      <c r="AH6" s="255" t="s">
        <v>125</v>
      </c>
      <c r="AI6" s="258" t="str">
        <f>$P6</f>
        <v>0105561118900</v>
      </c>
      <c r="AJ6" s="259"/>
      <c r="AK6" s="258"/>
      <c r="AL6" s="253" t="s">
        <v>141</v>
      </c>
      <c r="AM6" s="254"/>
      <c r="AN6" s="256" t="str">
        <f>$C6</f>
        <v>บริษัท บัญชีคลับ จำกัด (สำนักงานใหญ่)</v>
      </c>
      <c r="AO6" s="256"/>
      <c r="AP6" s="256"/>
      <c r="AQ6" s="256"/>
      <c r="AR6" s="256"/>
      <c r="AS6" s="256"/>
      <c r="AT6" s="256"/>
      <c r="AU6" s="256"/>
      <c r="AV6" s="256"/>
      <c r="AW6" s="254"/>
      <c r="AX6" s="255"/>
      <c r="AY6" s="257"/>
      <c r="AZ6" s="255" t="s">
        <v>125</v>
      </c>
      <c r="BA6" s="258" t="str">
        <f>$P6</f>
        <v>0105561118900</v>
      </c>
      <c r="BB6" s="259"/>
      <c r="BC6" s="258"/>
      <c r="BD6" s="251"/>
      <c r="BE6" s="253" t="s">
        <v>141</v>
      </c>
      <c r="BF6" s="254"/>
      <c r="BG6" s="256" t="str">
        <f>$C6</f>
        <v>บริษัท บัญชีคลับ จำกัด (สำนักงานใหญ่)</v>
      </c>
      <c r="BH6" s="256"/>
      <c r="BI6" s="256"/>
      <c r="BJ6" s="256"/>
      <c r="BK6" s="256"/>
      <c r="BL6" s="256"/>
      <c r="BM6" s="256"/>
      <c r="BN6" s="256"/>
      <c r="BO6" s="256"/>
      <c r="BP6" s="254"/>
      <c r="BQ6" s="255"/>
      <c r="BR6" s="257"/>
      <c r="BS6" s="255" t="s">
        <v>125</v>
      </c>
      <c r="BT6" s="258" t="str">
        <f>$P6</f>
        <v>0105561118900</v>
      </c>
      <c r="BU6" s="259"/>
      <c r="BV6" s="258"/>
    </row>
    <row r="7" spans="1:81">
      <c r="A7" s="260"/>
      <c r="B7" s="254"/>
      <c r="C7" s="261" t="s">
        <v>154</v>
      </c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62"/>
      <c r="T7" s="260"/>
      <c r="U7" s="254"/>
      <c r="V7" s="261" t="s">
        <v>154</v>
      </c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62"/>
      <c r="AL7" s="260"/>
      <c r="AM7" s="254"/>
      <c r="AN7" s="261" t="s">
        <v>154</v>
      </c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62"/>
      <c r="BE7" s="260"/>
      <c r="BF7" s="254"/>
      <c r="BG7" s="261" t="s">
        <v>154</v>
      </c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62"/>
    </row>
    <row r="8" spans="1:81" ht="21" customHeight="1">
      <c r="A8" s="253" t="s">
        <v>140</v>
      </c>
      <c r="B8" s="254"/>
      <c r="C8" s="480" t="str">
        <f>+DATA!G7</f>
        <v xml:space="preserve">90 ซอยพหลโยธิน 7 ถนนพหลโยธิน แขวงพญาไท เขตพญาไท กรุงเทพฯ 10400 </v>
      </c>
      <c r="D8" s="480"/>
      <c r="E8" s="480"/>
      <c r="F8" s="480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3"/>
      <c r="T8" s="253" t="s">
        <v>140</v>
      </c>
      <c r="U8" s="254"/>
      <c r="V8" s="256" t="str">
        <f>$C8</f>
        <v xml:space="preserve">90 ซอยพหลโยธิน 7 ถนนพหลโยธิน แขวงพญาไท เขตพญาไท กรุงเทพฯ 10400 </v>
      </c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63"/>
      <c r="AI8" s="263"/>
      <c r="AJ8" s="263"/>
      <c r="AK8" s="264"/>
      <c r="AL8" s="253" t="s">
        <v>140</v>
      </c>
      <c r="AM8" s="254"/>
      <c r="AN8" s="256" t="str">
        <f>$C8</f>
        <v xml:space="preserve">90 ซอยพหลโยธิน 7 ถนนพหลโยธิน แขวงพญาไท เขตพญาไท กรุงเทพฯ 10400 </v>
      </c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63"/>
      <c r="BA8" s="263"/>
      <c r="BB8" s="263"/>
      <c r="BC8" s="264"/>
      <c r="BE8" s="253" t="s">
        <v>140</v>
      </c>
      <c r="BF8" s="254"/>
      <c r="BG8" s="256" t="str">
        <f>$C8</f>
        <v xml:space="preserve">90 ซอยพหลโยธิน 7 ถนนพหลโยธิน แขวงพญาไท เขตพญาไท กรุงเทพฯ 10400 </v>
      </c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63"/>
      <c r="BT8" s="263"/>
      <c r="BU8" s="263"/>
      <c r="BV8" s="264"/>
    </row>
    <row r="9" spans="1:81">
      <c r="A9" s="265"/>
      <c r="B9" s="266"/>
      <c r="C9" s="267" t="s">
        <v>155</v>
      </c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8"/>
      <c r="T9" s="265"/>
      <c r="U9" s="266"/>
      <c r="V9" s="267" t="s">
        <v>155</v>
      </c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8"/>
      <c r="AL9" s="265"/>
      <c r="AM9" s="266"/>
      <c r="AN9" s="267" t="s">
        <v>155</v>
      </c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8"/>
      <c r="BE9" s="265"/>
      <c r="BF9" s="266"/>
      <c r="BG9" s="267" t="s">
        <v>155</v>
      </c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8"/>
    </row>
    <row r="10" spans="1:81" ht="5.15" customHeight="1"/>
    <row r="11" spans="1:81" ht="15" customHeight="1">
      <c r="A11" s="248" t="s">
        <v>156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7"/>
      <c r="N11" s="252"/>
      <c r="O11" s="237" t="s">
        <v>115</v>
      </c>
      <c r="P11" s="249" t="s">
        <v>153</v>
      </c>
      <c r="Q11" s="250"/>
      <c r="R11" s="249"/>
      <c r="S11" s="251"/>
      <c r="T11" s="248" t="s">
        <v>156</v>
      </c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7"/>
      <c r="AG11" s="252"/>
      <c r="AH11" s="237" t="s">
        <v>115</v>
      </c>
      <c r="AI11" s="249" t="str">
        <f>$P11</f>
        <v>- ---- ----- -- -</v>
      </c>
      <c r="AJ11" s="250"/>
      <c r="AK11" s="249"/>
      <c r="AL11" s="248" t="s">
        <v>156</v>
      </c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7"/>
      <c r="AY11" s="252"/>
      <c r="AZ11" s="237" t="s">
        <v>115</v>
      </c>
      <c r="BA11" s="249" t="str">
        <f>$P11</f>
        <v>- ---- ----- -- -</v>
      </c>
      <c r="BB11" s="250"/>
      <c r="BC11" s="249"/>
      <c r="BD11" s="251"/>
      <c r="BE11" s="248" t="s">
        <v>156</v>
      </c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7"/>
      <c r="BR11" s="252"/>
      <c r="BS11" s="237" t="s">
        <v>115</v>
      </c>
      <c r="BT11" s="249" t="str">
        <f>$P11</f>
        <v>- ---- ----- -- -</v>
      </c>
      <c r="BU11" s="250"/>
      <c r="BV11" s="249"/>
    </row>
    <row r="12" spans="1:81" ht="21" customHeight="1">
      <c r="A12" s="253" t="s">
        <v>141</v>
      </c>
      <c r="B12" s="254"/>
      <c r="C12" s="480" t="str">
        <f>IF(D16="","",VLOOKUP(D16,DETA!A3:G500,4))</f>
        <v>บริษัท สงกรานต์ไม่หยุด จำกัด</v>
      </c>
      <c r="D12" s="480"/>
      <c r="E12" s="480"/>
      <c r="F12" s="480"/>
      <c r="G12" s="480"/>
      <c r="H12" s="480"/>
      <c r="I12" s="480"/>
      <c r="J12" s="480"/>
      <c r="K12" s="480"/>
      <c r="L12" s="254"/>
      <c r="M12" s="255"/>
      <c r="N12" s="257"/>
      <c r="O12" s="255" t="s">
        <v>125</v>
      </c>
      <c r="P12" s="484" t="str">
        <f>IF(D16="","",VLOOKUP(D16,DETA!A4:G500,5))</f>
        <v>0105563061107</v>
      </c>
      <c r="Q12" s="485"/>
      <c r="R12" s="486"/>
      <c r="S12" s="251"/>
      <c r="T12" s="253" t="s">
        <v>141</v>
      </c>
      <c r="U12" s="254"/>
      <c r="V12" s="256" t="str">
        <f>$C12</f>
        <v>บริษัท สงกรานต์ไม่หยุด จำกัด</v>
      </c>
      <c r="W12" s="256"/>
      <c r="X12" s="256"/>
      <c r="Y12" s="256"/>
      <c r="Z12" s="256"/>
      <c r="AA12" s="256"/>
      <c r="AB12" s="256"/>
      <c r="AC12" s="256"/>
      <c r="AD12" s="256"/>
      <c r="AE12" s="254"/>
      <c r="AF12" s="255"/>
      <c r="AG12" s="257"/>
      <c r="AH12" s="255" t="s">
        <v>125</v>
      </c>
      <c r="AI12" s="258" t="str">
        <f>$P12</f>
        <v>0105563061107</v>
      </c>
      <c r="AJ12" s="259"/>
      <c r="AK12" s="258"/>
      <c r="AL12" s="253" t="s">
        <v>141</v>
      </c>
      <c r="AM12" s="254"/>
      <c r="AN12" s="256" t="str">
        <f>$C12</f>
        <v>บริษัท สงกรานต์ไม่หยุด จำกัด</v>
      </c>
      <c r="AO12" s="256"/>
      <c r="AP12" s="256"/>
      <c r="AQ12" s="256"/>
      <c r="AR12" s="256"/>
      <c r="AS12" s="256"/>
      <c r="AT12" s="256"/>
      <c r="AU12" s="256"/>
      <c r="AV12" s="256"/>
      <c r="AW12" s="254"/>
      <c r="AX12" s="255"/>
      <c r="AY12" s="257"/>
      <c r="AZ12" s="255" t="s">
        <v>125</v>
      </c>
      <c r="BA12" s="258" t="str">
        <f>$P12</f>
        <v>0105563061107</v>
      </c>
      <c r="BB12" s="259"/>
      <c r="BC12" s="258"/>
      <c r="BD12" s="251"/>
      <c r="BE12" s="253" t="s">
        <v>141</v>
      </c>
      <c r="BF12" s="254"/>
      <c r="BG12" s="256" t="str">
        <f>$C12</f>
        <v>บริษัท สงกรานต์ไม่หยุด จำกัด</v>
      </c>
      <c r="BH12" s="256"/>
      <c r="BI12" s="256"/>
      <c r="BJ12" s="256"/>
      <c r="BK12" s="256"/>
      <c r="BL12" s="256"/>
      <c r="BM12" s="256"/>
      <c r="BN12" s="256"/>
      <c r="BO12" s="256"/>
      <c r="BP12" s="254"/>
      <c r="BQ12" s="255"/>
      <c r="BR12" s="257"/>
      <c r="BS12" s="255" t="s">
        <v>125</v>
      </c>
      <c r="BT12" s="258" t="str">
        <f>$P12</f>
        <v>0105563061107</v>
      </c>
      <c r="BU12" s="259"/>
      <c r="BV12" s="258"/>
    </row>
    <row r="13" spans="1:81">
      <c r="A13" s="260"/>
      <c r="B13" s="254"/>
      <c r="C13" s="261" t="s">
        <v>154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62"/>
      <c r="T13" s="260"/>
      <c r="U13" s="254"/>
      <c r="V13" s="261" t="s">
        <v>154</v>
      </c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62"/>
      <c r="AL13" s="260"/>
      <c r="AM13" s="254"/>
      <c r="AN13" s="261" t="s">
        <v>154</v>
      </c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62"/>
      <c r="BE13" s="260"/>
      <c r="BF13" s="254"/>
      <c r="BG13" s="261" t="s">
        <v>154</v>
      </c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62"/>
    </row>
    <row r="14" spans="1:81" ht="21" customHeight="1">
      <c r="A14" s="253" t="s">
        <v>140</v>
      </c>
      <c r="B14" s="254"/>
      <c r="C14" s="487" t="str">
        <f>IFERROR(VLOOKUP(D16,DETA!$A$4:$Q$60000,7,FALSE)&amp;"   "&amp;VLOOKUP(D16,DETA!$A$4:$Q$60000,8,FALSE),"")</f>
        <v/>
      </c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8"/>
      <c r="T14" s="253" t="s">
        <v>140</v>
      </c>
      <c r="U14" s="254"/>
      <c r="V14" s="256" t="str">
        <f>$C14</f>
        <v/>
      </c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63"/>
      <c r="AI14" s="263"/>
      <c r="AJ14" s="263"/>
      <c r="AK14" s="264"/>
      <c r="AL14" s="253" t="s">
        <v>140</v>
      </c>
      <c r="AM14" s="254"/>
      <c r="AN14" s="256" t="str">
        <f>$C14</f>
        <v/>
      </c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63"/>
      <c r="BA14" s="263"/>
      <c r="BB14" s="263"/>
      <c r="BC14" s="264"/>
      <c r="BE14" s="253" t="s">
        <v>140</v>
      </c>
      <c r="BF14" s="254"/>
      <c r="BG14" s="256" t="str">
        <f>$C14</f>
        <v/>
      </c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63"/>
      <c r="BT14" s="263"/>
      <c r="BU14" s="263"/>
      <c r="BV14" s="264"/>
      <c r="CC14" s="251"/>
    </row>
    <row r="15" spans="1:81" ht="12.9" thickBot="1">
      <c r="A15" s="260"/>
      <c r="B15" s="254"/>
      <c r="C15" s="261" t="s">
        <v>155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62"/>
      <c r="T15" s="260"/>
      <c r="U15" s="254"/>
      <c r="V15" s="261" t="s">
        <v>155</v>
      </c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62"/>
      <c r="AL15" s="260"/>
      <c r="AM15" s="254"/>
      <c r="AN15" s="261" t="s">
        <v>155</v>
      </c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62"/>
      <c r="BE15" s="260"/>
      <c r="BF15" s="254"/>
      <c r="BG15" s="261" t="s">
        <v>155</v>
      </c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62"/>
    </row>
    <row r="16" spans="1:81" ht="16" customHeight="1" thickBot="1">
      <c r="A16" s="269" t="s">
        <v>142</v>
      </c>
      <c r="B16" s="254"/>
      <c r="C16" s="254"/>
      <c r="D16" s="489">
        <v>5</v>
      </c>
      <c r="E16" s="490"/>
      <c r="F16" s="270" t="s">
        <v>157</v>
      </c>
      <c r="G16" s="254"/>
      <c r="H16" s="271" t="str">
        <f>IF(Q47&lt;&gt;Q23,"P","")</f>
        <v/>
      </c>
      <c r="I16" s="254" t="s">
        <v>158</v>
      </c>
      <c r="J16" s="272"/>
      <c r="K16" s="254" t="s">
        <v>159</v>
      </c>
      <c r="L16" s="254"/>
      <c r="M16" s="271"/>
      <c r="N16" s="254" t="s">
        <v>160</v>
      </c>
      <c r="O16" s="273"/>
      <c r="P16" s="254" t="s">
        <v>161</v>
      </c>
      <c r="Q16" s="254"/>
      <c r="R16" s="262"/>
      <c r="T16" s="269" t="s">
        <v>142</v>
      </c>
      <c r="U16" s="254"/>
      <c r="V16" s="254"/>
      <c r="W16" s="274"/>
      <c r="X16" s="275"/>
      <c r="Y16" s="270" t="s">
        <v>157</v>
      </c>
      <c r="Z16" s="254"/>
      <c r="AA16" s="276" t="str">
        <f>$H16</f>
        <v/>
      </c>
      <c r="AB16" s="254" t="s">
        <v>158</v>
      </c>
      <c r="AC16" s="276">
        <f>$J16</f>
        <v>0</v>
      </c>
      <c r="AD16" s="254" t="s">
        <v>159</v>
      </c>
      <c r="AE16" s="254"/>
      <c r="AF16" s="277">
        <f>$M16</f>
        <v>0</v>
      </c>
      <c r="AG16" s="254" t="s">
        <v>160</v>
      </c>
      <c r="AH16" s="278">
        <f>$O16</f>
        <v>0</v>
      </c>
      <c r="AI16" s="254" t="s">
        <v>161</v>
      </c>
      <c r="AJ16" s="254"/>
      <c r="AK16" s="262"/>
      <c r="AL16" s="269" t="s">
        <v>142</v>
      </c>
      <c r="AM16" s="254"/>
      <c r="AN16" s="254"/>
      <c r="AO16" s="274"/>
      <c r="AP16" s="275"/>
      <c r="AQ16" s="270" t="s">
        <v>157</v>
      </c>
      <c r="AR16" s="254"/>
      <c r="AS16" s="276" t="str">
        <f>$H16</f>
        <v/>
      </c>
      <c r="AT16" s="254" t="s">
        <v>158</v>
      </c>
      <c r="AU16" s="276">
        <f>$J16</f>
        <v>0</v>
      </c>
      <c r="AV16" s="254" t="s">
        <v>159</v>
      </c>
      <c r="AW16" s="254"/>
      <c r="AX16" s="277">
        <f>$M16</f>
        <v>0</v>
      </c>
      <c r="AY16" s="254" t="s">
        <v>160</v>
      </c>
      <c r="AZ16" s="278">
        <f>$O16</f>
        <v>0</v>
      </c>
      <c r="BA16" s="254" t="s">
        <v>161</v>
      </c>
      <c r="BB16" s="254"/>
      <c r="BC16" s="262"/>
      <c r="BE16" s="269" t="s">
        <v>142</v>
      </c>
      <c r="BF16" s="254"/>
      <c r="BG16" s="254"/>
      <c r="BH16" s="274"/>
      <c r="BI16" s="275"/>
      <c r="BJ16" s="270" t="s">
        <v>157</v>
      </c>
      <c r="BK16" s="254"/>
      <c r="BL16" s="276" t="str">
        <f>$H16</f>
        <v/>
      </c>
      <c r="BM16" s="254" t="s">
        <v>158</v>
      </c>
      <c r="BN16" s="276">
        <f>$J16</f>
        <v>0</v>
      </c>
      <c r="BO16" s="254" t="s">
        <v>159</v>
      </c>
      <c r="BP16" s="254"/>
      <c r="BQ16" s="277">
        <f>$M16</f>
        <v>0</v>
      </c>
      <c r="BR16" s="254" t="s">
        <v>160</v>
      </c>
      <c r="BS16" s="278">
        <f>$O16</f>
        <v>0</v>
      </c>
      <c r="BT16" s="254" t="s">
        <v>161</v>
      </c>
      <c r="BU16" s="254"/>
      <c r="BV16" s="262"/>
    </row>
    <row r="17" spans="1:74" ht="7" customHeight="1" thickTop="1" thickBot="1">
      <c r="A17" s="491" t="s">
        <v>162</v>
      </c>
      <c r="B17" s="492"/>
      <c r="C17" s="492"/>
      <c r="D17" s="492"/>
      <c r="E17" s="492"/>
      <c r="F17" s="492"/>
      <c r="G17" s="492"/>
      <c r="H17" s="279"/>
      <c r="I17" s="254"/>
      <c r="J17" s="279"/>
      <c r="K17" s="254"/>
      <c r="L17" s="254"/>
      <c r="M17" s="279"/>
      <c r="N17" s="254"/>
      <c r="O17" s="279"/>
      <c r="P17" s="254"/>
      <c r="Q17" s="254"/>
      <c r="R17" s="262"/>
      <c r="T17" s="491" t="s">
        <v>162</v>
      </c>
      <c r="U17" s="492"/>
      <c r="V17" s="492"/>
      <c r="W17" s="492"/>
      <c r="X17" s="492"/>
      <c r="Y17" s="492"/>
      <c r="Z17" s="492"/>
      <c r="AA17" s="279"/>
      <c r="AB17" s="254"/>
      <c r="AC17" s="279"/>
      <c r="AD17" s="254"/>
      <c r="AE17" s="254"/>
      <c r="AF17" s="279"/>
      <c r="AG17" s="254"/>
      <c r="AH17" s="279"/>
      <c r="AI17" s="254"/>
      <c r="AJ17" s="254"/>
      <c r="AK17" s="262"/>
      <c r="AL17" s="491" t="s">
        <v>162</v>
      </c>
      <c r="AM17" s="492"/>
      <c r="AN17" s="492"/>
      <c r="AO17" s="492"/>
      <c r="AP17" s="492"/>
      <c r="AQ17" s="492"/>
      <c r="AR17" s="492"/>
      <c r="AS17" s="279"/>
      <c r="AT17" s="254"/>
      <c r="AU17" s="279"/>
      <c r="AV17" s="254"/>
      <c r="AW17" s="254"/>
      <c r="AX17" s="279"/>
      <c r="AY17" s="254"/>
      <c r="AZ17" s="279"/>
      <c r="BA17" s="254"/>
      <c r="BB17" s="254"/>
      <c r="BC17" s="262"/>
      <c r="BE17" s="491" t="s">
        <v>162</v>
      </c>
      <c r="BF17" s="492"/>
      <c r="BG17" s="492"/>
      <c r="BH17" s="492"/>
      <c r="BI17" s="492"/>
      <c r="BJ17" s="492"/>
      <c r="BK17" s="492"/>
      <c r="BL17" s="279"/>
      <c r="BM17" s="254"/>
      <c r="BN17" s="279"/>
      <c r="BO17" s="254"/>
      <c r="BP17" s="254"/>
      <c r="BQ17" s="279"/>
      <c r="BR17" s="254"/>
      <c r="BS17" s="279"/>
      <c r="BT17" s="254"/>
      <c r="BU17" s="254"/>
      <c r="BV17" s="262"/>
    </row>
    <row r="18" spans="1:74" s="283" customFormat="1" ht="16" customHeight="1" thickBot="1">
      <c r="A18" s="491"/>
      <c r="B18" s="492"/>
      <c r="C18" s="492"/>
      <c r="D18" s="492"/>
      <c r="E18" s="492"/>
      <c r="F18" s="492"/>
      <c r="G18" s="492"/>
      <c r="H18" s="326"/>
      <c r="I18" s="280" t="s">
        <v>163</v>
      </c>
      <c r="J18" s="272"/>
      <c r="K18" s="280" t="s">
        <v>164</v>
      </c>
      <c r="L18" s="281"/>
      <c r="M18" s="271" t="str">
        <f>IF($Q$46&lt;&gt;$Q$23,"P","")</f>
        <v>P</v>
      </c>
      <c r="N18" s="280" t="s">
        <v>165</v>
      </c>
      <c r="O18" s="281"/>
      <c r="P18" s="280"/>
      <c r="Q18" s="281"/>
      <c r="R18" s="282"/>
      <c r="S18" s="240"/>
      <c r="T18" s="491"/>
      <c r="U18" s="492"/>
      <c r="V18" s="492"/>
      <c r="W18" s="492"/>
      <c r="X18" s="492"/>
      <c r="Y18" s="492"/>
      <c r="Z18" s="492"/>
      <c r="AA18" s="276">
        <f>$H18</f>
        <v>0</v>
      </c>
      <c r="AB18" s="280" t="s">
        <v>163</v>
      </c>
      <c r="AC18" s="276">
        <f>$J18</f>
        <v>0</v>
      </c>
      <c r="AD18" s="280" t="s">
        <v>164</v>
      </c>
      <c r="AE18" s="281"/>
      <c r="AF18" s="276" t="str">
        <f>$M18</f>
        <v>P</v>
      </c>
      <c r="AG18" s="280" t="s">
        <v>165</v>
      </c>
      <c r="AH18" s="281"/>
      <c r="AI18" s="280"/>
      <c r="AJ18" s="281"/>
      <c r="AK18" s="282"/>
      <c r="AL18" s="491"/>
      <c r="AM18" s="492"/>
      <c r="AN18" s="492"/>
      <c r="AO18" s="492"/>
      <c r="AP18" s="492"/>
      <c r="AQ18" s="492"/>
      <c r="AR18" s="492"/>
      <c r="AS18" s="276">
        <f>$H18</f>
        <v>0</v>
      </c>
      <c r="AT18" s="280" t="s">
        <v>163</v>
      </c>
      <c r="AU18" s="276">
        <f>$J18</f>
        <v>0</v>
      </c>
      <c r="AV18" s="280" t="s">
        <v>164</v>
      </c>
      <c r="AW18" s="281"/>
      <c r="AX18" s="276" t="str">
        <f>$M18</f>
        <v>P</v>
      </c>
      <c r="AY18" s="280" t="s">
        <v>165</v>
      </c>
      <c r="AZ18" s="281"/>
      <c r="BA18" s="280"/>
      <c r="BB18" s="281"/>
      <c r="BC18" s="282"/>
      <c r="BD18" s="240"/>
      <c r="BE18" s="491"/>
      <c r="BF18" s="492"/>
      <c r="BG18" s="492"/>
      <c r="BH18" s="492"/>
      <c r="BI18" s="492"/>
      <c r="BJ18" s="492"/>
      <c r="BK18" s="492"/>
      <c r="BL18" s="276">
        <f>$H18</f>
        <v>0</v>
      </c>
      <c r="BM18" s="280" t="s">
        <v>163</v>
      </c>
      <c r="BN18" s="276">
        <f>$J18</f>
        <v>0</v>
      </c>
      <c r="BO18" s="280" t="s">
        <v>164</v>
      </c>
      <c r="BP18" s="281"/>
      <c r="BQ18" s="276" t="str">
        <f>$M18</f>
        <v>P</v>
      </c>
      <c r="BR18" s="280" t="s">
        <v>165</v>
      </c>
      <c r="BS18" s="281"/>
      <c r="BT18" s="280"/>
      <c r="BU18" s="281"/>
      <c r="BV18" s="282"/>
    </row>
    <row r="19" spans="1:74" ht="7" customHeight="1">
      <c r="A19" s="493"/>
      <c r="B19" s="494"/>
      <c r="C19" s="494"/>
      <c r="D19" s="494"/>
      <c r="E19" s="494"/>
      <c r="F19" s="494"/>
      <c r="G19" s="494"/>
      <c r="H19" s="284"/>
      <c r="I19" s="266"/>
      <c r="J19" s="266"/>
      <c r="K19" s="266"/>
      <c r="L19" s="266"/>
      <c r="M19" s="266"/>
      <c r="N19" s="266"/>
      <c r="O19" s="266"/>
      <c r="P19" s="266"/>
      <c r="Q19" s="266"/>
      <c r="R19" s="268"/>
      <c r="T19" s="493"/>
      <c r="U19" s="494"/>
      <c r="V19" s="494"/>
      <c r="W19" s="494"/>
      <c r="X19" s="494"/>
      <c r="Y19" s="494"/>
      <c r="Z19" s="494"/>
      <c r="AA19" s="284"/>
      <c r="AB19" s="266"/>
      <c r="AC19" s="266"/>
      <c r="AD19" s="266"/>
      <c r="AE19" s="266"/>
      <c r="AF19" s="266"/>
      <c r="AG19" s="266"/>
      <c r="AH19" s="266"/>
      <c r="AI19" s="266"/>
      <c r="AJ19" s="266"/>
      <c r="AK19" s="268"/>
      <c r="AL19" s="493"/>
      <c r="AM19" s="494"/>
      <c r="AN19" s="494"/>
      <c r="AO19" s="494"/>
      <c r="AP19" s="494"/>
      <c r="AQ19" s="494"/>
      <c r="AR19" s="494"/>
      <c r="AS19" s="284"/>
      <c r="AT19" s="266"/>
      <c r="AU19" s="266"/>
      <c r="AV19" s="266"/>
      <c r="AW19" s="266"/>
      <c r="AX19" s="266"/>
      <c r="AY19" s="266"/>
      <c r="AZ19" s="266"/>
      <c r="BA19" s="266"/>
      <c r="BB19" s="266"/>
      <c r="BC19" s="268"/>
      <c r="BE19" s="493"/>
      <c r="BF19" s="494"/>
      <c r="BG19" s="494"/>
      <c r="BH19" s="494"/>
      <c r="BI19" s="494"/>
      <c r="BJ19" s="494"/>
      <c r="BK19" s="494"/>
      <c r="BL19" s="284"/>
      <c r="BM19" s="266"/>
      <c r="BN19" s="266"/>
      <c r="BO19" s="266"/>
      <c r="BP19" s="266"/>
      <c r="BQ19" s="266"/>
      <c r="BR19" s="266"/>
      <c r="BS19" s="266"/>
      <c r="BT19" s="266"/>
      <c r="BU19" s="266"/>
      <c r="BV19" s="268"/>
    </row>
    <row r="20" spans="1:74" ht="5.15" customHeight="1"/>
    <row r="21" spans="1:74" ht="12.75" customHeight="1">
      <c r="A21" s="495" t="s">
        <v>166</v>
      </c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7"/>
      <c r="M21" s="285" t="s">
        <v>167</v>
      </c>
      <c r="N21" s="286"/>
      <c r="O21" s="501" t="s">
        <v>168</v>
      </c>
      <c r="P21" s="502"/>
      <c r="Q21" s="285" t="s">
        <v>169</v>
      </c>
      <c r="R21" s="286"/>
      <c r="T21" s="495" t="s">
        <v>166</v>
      </c>
      <c r="U21" s="496"/>
      <c r="V21" s="496"/>
      <c r="W21" s="496"/>
      <c r="X21" s="496"/>
      <c r="Y21" s="496"/>
      <c r="Z21" s="496"/>
      <c r="AA21" s="496"/>
      <c r="AB21" s="496"/>
      <c r="AC21" s="496"/>
      <c r="AD21" s="496"/>
      <c r="AE21" s="497"/>
      <c r="AF21" s="285" t="s">
        <v>167</v>
      </c>
      <c r="AG21" s="286"/>
      <c r="AH21" s="501" t="s">
        <v>168</v>
      </c>
      <c r="AI21" s="502"/>
      <c r="AJ21" s="285" t="s">
        <v>169</v>
      </c>
      <c r="AK21" s="286"/>
      <c r="AL21" s="495" t="s">
        <v>166</v>
      </c>
      <c r="AM21" s="496"/>
      <c r="AN21" s="496"/>
      <c r="AO21" s="496"/>
      <c r="AP21" s="496"/>
      <c r="AQ21" s="496"/>
      <c r="AR21" s="496"/>
      <c r="AS21" s="496"/>
      <c r="AT21" s="496"/>
      <c r="AU21" s="496"/>
      <c r="AV21" s="496"/>
      <c r="AW21" s="497"/>
      <c r="AX21" s="285" t="s">
        <v>167</v>
      </c>
      <c r="AY21" s="286"/>
      <c r="AZ21" s="501" t="s">
        <v>168</v>
      </c>
      <c r="BA21" s="502"/>
      <c r="BB21" s="285" t="s">
        <v>169</v>
      </c>
      <c r="BC21" s="286"/>
      <c r="BE21" s="495" t="s">
        <v>166</v>
      </c>
      <c r="BF21" s="496"/>
      <c r="BG21" s="496"/>
      <c r="BH21" s="496"/>
      <c r="BI21" s="496"/>
      <c r="BJ21" s="496"/>
      <c r="BK21" s="496"/>
      <c r="BL21" s="496"/>
      <c r="BM21" s="496"/>
      <c r="BN21" s="496"/>
      <c r="BO21" s="496"/>
      <c r="BP21" s="497"/>
      <c r="BQ21" s="285" t="s">
        <v>167</v>
      </c>
      <c r="BR21" s="286"/>
      <c r="BS21" s="501" t="s">
        <v>168</v>
      </c>
      <c r="BT21" s="502"/>
      <c r="BU21" s="285" t="s">
        <v>169</v>
      </c>
      <c r="BV21" s="286"/>
    </row>
    <row r="22" spans="1:74" ht="12.75" customHeight="1">
      <c r="A22" s="498"/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500"/>
      <c r="M22" s="287" t="s">
        <v>170</v>
      </c>
      <c r="N22" s="288"/>
      <c r="O22" s="503"/>
      <c r="P22" s="504"/>
      <c r="Q22" s="287" t="s">
        <v>171</v>
      </c>
      <c r="R22" s="288"/>
      <c r="T22" s="498"/>
      <c r="U22" s="499"/>
      <c r="V22" s="499"/>
      <c r="W22" s="499"/>
      <c r="X22" s="499"/>
      <c r="Y22" s="499"/>
      <c r="Z22" s="499"/>
      <c r="AA22" s="499"/>
      <c r="AB22" s="499"/>
      <c r="AC22" s="499"/>
      <c r="AD22" s="499"/>
      <c r="AE22" s="500"/>
      <c r="AF22" s="287" t="s">
        <v>170</v>
      </c>
      <c r="AG22" s="288"/>
      <c r="AH22" s="503"/>
      <c r="AI22" s="504"/>
      <c r="AJ22" s="287" t="s">
        <v>171</v>
      </c>
      <c r="AK22" s="288"/>
      <c r="AL22" s="498"/>
      <c r="AM22" s="499"/>
      <c r="AN22" s="499"/>
      <c r="AO22" s="499"/>
      <c r="AP22" s="499"/>
      <c r="AQ22" s="499"/>
      <c r="AR22" s="499"/>
      <c r="AS22" s="499"/>
      <c r="AT22" s="499"/>
      <c r="AU22" s="499"/>
      <c r="AV22" s="499"/>
      <c r="AW22" s="500"/>
      <c r="AX22" s="287" t="s">
        <v>170</v>
      </c>
      <c r="AY22" s="288"/>
      <c r="AZ22" s="503"/>
      <c r="BA22" s="504"/>
      <c r="BB22" s="287" t="s">
        <v>171</v>
      </c>
      <c r="BC22" s="288"/>
      <c r="BE22" s="498"/>
      <c r="BF22" s="499"/>
      <c r="BG22" s="499"/>
      <c r="BH22" s="499"/>
      <c r="BI22" s="499"/>
      <c r="BJ22" s="499"/>
      <c r="BK22" s="499"/>
      <c r="BL22" s="499"/>
      <c r="BM22" s="499"/>
      <c r="BN22" s="499"/>
      <c r="BO22" s="499"/>
      <c r="BP22" s="500"/>
      <c r="BQ22" s="287" t="s">
        <v>170</v>
      </c>
      <c r="BR22" s="288"/>
      <c r="BS22" s="503"/>
      <c r="BT22" s="504"/>
      <c r="BU22" s="287" t="s">
        <v>171</v>
      </c>
      <c r="BV22" s="288"/>
    </row>
    <row r="23" spans="1:74" ht="12.75" customHeight="1">
      <c r="A23" s="289" t="s">
        <v>172</v>
      </c>
      <c r="B23" s="290" t="s">
        <v>173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2"/>
      <c r="M23" s="505"/>
      <c r="N23" s="506"/>
      <c r="O23" s="507"/>
      <c r="P23" s="508"/>
      <c r="Q23" s="509"/>
      <c r="R23" s="510"/>
      <c r="T23" s="289" t="s">
        <v>172</v>
      </c>
      <c r="U23" s="290" t="s">
        <v>173</v>
      </c>
      <c r="V23" s="291"/>
      <c r="W23" s="291"/>
      <c r="X23" s="291"/>
      <c r="Y23" s="291"/>
      <c r="Z23" s="291"/>
      <c r="AA23" s="291"/>
      <c r="AB23" s="291"/>
      <c r="AC23" s="291"/>
      <c r="AD23" s="291"/>
      <c r="AE23" s="292"/>
      <c r="AF23" s="511"/>
      <c r="AG23" s="512"/>
      <c r="AH23" s="507">
        <f>$O23</f>
        <v>0</v>
      </c>
      <c r="AI23" s="508"/>
      <c r="AJ23" s="507">
        <f>$Q23</f>
        <v>0</v>
      </c>
      <c r="AK23" s="508"/>
      <c r="AL23" s="289" t="s">
        <v>172</v>
      </c>
      <c r="AM23" s="290" t="s">
        <v>173</v>
      </c>
      <c r="AN23" s="291"/>
      <c r="AO23" s="291"/>
      <c r="AP23" s="291"/>
      <c r="AQ23" s="291"/>
      <c r="AR23" s="291"/>
      <c r="AS23" s="291"/>
      <c r="AT23" s="291"/>
      <c r="AU23" s="291"/>
      <c r="AV23" s="291"/>
      <c r="AW23" s="292"/>
      <c r="AX23" s="511"/>
      <c r="AY23" s="512"/>
      <c r="AZ23" s="507">
        <f>$O23</f>
        <v>0</v>
      </c>
      <c r="BA23" s="508"/>
      <c r="BB23" s="507">
        <f>$Q23</f>
        <v>0</v>
      </c>
      <c r="BC23" s="508"/>
      <c r="BE23" s="289" t="s">
        <v>172</v>
      </c>
      <c r="BF23" s="290" t="s">
        <v>173</v>
      </c>
      <c r="BG23" s="291"/>
      <c r="BH23" s="291"/>
      <c r="BI23" s="291"/>
      <c r="BJ23" s="291"/>
      <c r="BK23" s="291"/>
      <c r="BL23" s="291"/>
      <c r="BM23" s="291"/>
      <c r="BN23" s="291"/>
      <c r="BO23" s="291"/>
      <c r="BP23" s="292"/>
      <c r="BQ23" s="511"/>
      <c r="BR23" s="512"/>
      <c r="BS23" s="507">
        <f>$O23</f>
        <v>0</v>
      </c>
      <c r="BT23" s="508"/>
      <c r="BU23" s="507">
        <f>$Q23</f>
        <v>0</v>
      </c>
      <c r="BV23" s="508"/>
    </row>
    <row r="24" spans="1:74" ht="12.75" customHeight="1">
      <c r="A24" s="293" t="s">
        <v>174</v>
      </c>
      <c r="B24" s="290" t="s">
        <v>175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4"/>
      <c r="M24" s="513"/>
      <c r="N24" s="514"/>
      <c r="O24" s="515"/>
      <c r="P24" s="516"/>
      <c r="Q24" s="515"/>
      <c r="R24" s="516"/>
      <c r="T24" s="293" t="s">
        <v>174</v>
      </c>
      <c r="U24" s="290" t="s">
        <v>175</v>
      </c>
      <c r="V24" s="291"/>
      <c r="W24" s="291"/>
      <c r="X24" s="291"/>
      <c r="Y24" s="291"/>
      <c r="Z24" s="291"/>
      <c r="AA24" s="291"/>
      <c r="AB24" s="291"/>
      <c r="AC24" s="291"/>
      <c r="AD24" s="291"/>
      <c r="AE24" s="294"/>
      <c r="AF24" s="517"/>
      <c r="AG24" s="518"/>
      <c r="AH24" s="515">
        <f>$O24</f>
        <v>0</v>
      </c>
      <c r="AI24" s="516"/>
      <c r="AJ24" s="515">
        <f>$Q24</f>
        <v>0</v>
      </c>
      <c r="AK24" s="516"/>
      <c r="AL24" s="293" t="s">
        <v>174</v>
      </c>
      <c r="AM24" s="290" t="s">
        <v>175</v>
      </c>
      <c r="AN24" s="291"/>
      <c r="AO24" s="291"/>
      <c r="AP24" s="291"/>
      <c r="AQ24" s="291"/>
      <c r="AR24" s="291"/>
      <c r="AS24" s="291"/>
      <c r="AT24" s="291"/>
      <c r="AU24" s="291"/>
      <c r="AV24" s="291"/>
      <c r="AW24" s="294"/>
      <c r="AX24" s="517"/>
      <c r="AY24" s="518"/>
      <c r="AZ24" s="515">
        <f>$O24</f>
        <v>0</v>
      </c>
      <c r="BA24" s="516"/>
      <c r="BB24" s="515">
        <f>$Q24</f>
        <v>0</v>
      </c>
      <c r="BC24" s="516"/>
      <c r="BE24" s="293" t="s">
        <v>174</v>
      </c>
      <c r="BF24" s="290" t="s">
        <v>175</v>
      </c>
      <c r="BG24" s="291"/>
      <c r="BH24" s="291"/>
      <c r="BI24" s="291"/>
      <c r="BJ24" s="291"/>
      <c r="BK24" s="291"/>
      <c r="BL24" s="291"/>
      <c r="BM24" s="291"/>
      <c r="BN24" s="291"/>
      <c r="BO24" s="291"/>
      <c r="BP24" s="294"/>
      <c r="BQ24" s="517"/>
      <c r="BR24" s="518"/>
      <c r="BS24" s="515">
        <f>$O24</f>
        <v>0</v>
      </c>
      <c r="BT24" s="516"/>
      <c r="BU24" s="515">
        <f>$Q24</f>
        <v>0</v>
      </c>
      <c r="BV24" s="516"/>
    </row>
    <row r="25" spans="1:74" ht="12.75" customHeight="1">
      <c r="A25" s="293" t="s">
        <v>176</v>
      </c>
      <c r="B25" s="290" t="s">
        <v>177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4"/>
      <c r="M25" s="513"/>
      <c r="N25" s="514"/>
      <c r="O25" s="515"/>
      <c r="P25" s="516"/>
      <c r="Q25" s="515"/>
      <c r="R25" s="516"/>
      <c r="T25" s="293" t="s">
        <v>176</v>
      </c>
      <c r="U25" s="290" t="s">
        <v>177</v>
      </c>
      <c r="V25" s="291"/>
      <c r="W25" s="291"/>
      <c r="X25" s="291"/>
      <c r="Y25" s="291"/>
      <c r="Z25" s="291"/>
      <c r="AA25" s="291"/>
      <c r="AB25" s="291"/>
      <c r="AC25" s="291"/>
      <c r="AD25" s="291"/>
      <c r="AE25" s="294"/>
      <c r="AF25" s="517"/>
      <c r="AG25" s="518"/>
      <c r="AH25" s="515">
        <f>$O25</f>
        <v>0</v>
      </c>
      <c r="AI25" s="516"/>
      <c r="AJ25" s="515">
        <f>$Q25</f>
        <v>0</v>
      </c>
      <c r="AK25" s="516"/>
      <c r="AL25" s="293" t="s">
        <v>176</v>
      </c>
      <c r="AM25" s="290" t="s">
        <v>177</v>
      </c>
      <c r="AN25" s="291"/>
      <c r="AO25" s="291"/>
      <c r="AP25" s="291"/>
      <c r="AQ25" s="291"/>
      <c r="AR25" s="291"/>
      <c r="AS25" s="291"/>
      <c r="AT25" s="291"/>
      <c r="AU25" s="291"/>
      <c r="AV25" s="291"/>
      <c r="AW25" s="294"/>
      <c r="AX25" s="517"/>
      <c r="AY25" s="518"/>
      <c r="AZ25" s="515">
        <f>$O25</f>
        <v>0</v>
      </c>
      <c r="BA25" s="516"/>
      <c r="BB25" s="515">
        <f>$Q25</f>
        <v>0</v>
      </c>
      <c r="BC25" s="516"/>
      <c r="BE25" s="293" t="s">
        <v>176</v>
      </c>
      <c r="BF25" s="290" t="s">
        <v>177</v>
      </c>
      <c r="BG25" s="291"/>
      <c r="BH25" s="291"/>
      <c r="BI25" s="291"/>
      <c r="BJ25" s="291"/>
      <c r="BK25" s="291"/>
      <c r="BL25" s="291"/>
      <c r="BM25" s="291"/>
      <c r="BN25" s="291"/>
      <c r="BO25" s="291"/>
      <c r="BP25" s="294"/>
      <c r="BQ25" s="517"/>
      <c r="BR25" s="518"/>
      <c r="BS25" s="515">
        <f>$O25</f>
        <v>0</v>
      </c>
      <c r="BT25" s="516"/>
      <c r="BU25" s="515">
        <f>$Q25</f>
        <v>0</v>
      </c>
      <c r="BV25" s="516"/>
    </row>
    <row r="26" spans="1:74" ht="12.75" customHeight="1">
      <c r="A26" s="293" t="s">
        <v>178</v>
      </c>
      <c r="B26" s="290" t="s">
        <v>179</v>
      </c>
      <c r="C26" s="291"/>
      <c r="D26" s="291"/>
      <c r="E26" s="291"/>
      <c r="F26" s="291"/>
      <c r="G26" s="291"/>
      <c r="H26" s="291"/>
      <c r="I26" s="291"/>
      <c r="J26" s="291"/>
      <c r="K26" s="291"/>
      <c r="L26" s="294"/>
      <c r="M26" s="513"/>
      <c r="N26" s="514"/>
      <c r="O26" s="515"/>
      <c r="P26" s="516"/>
      <c r="Q26" s="515"/>
      <c r="R26" s="516"/>
      <c r="T26" s="293" t="s">
        <v>178</v>
      </c>
      <c r="U26" s="290" t="s">
        <v>179</v>
      </c>
      <c r="V26" s="291"/>
      <c r="W26" s="291"/>
      <c r="X26" s="291"/>
      <c r="Y26" s="291"/>
      <c r="Z26" s="291"/>
      <c r="AA26" s="291"/>
      <c r="AB26" s="291"/>
      <c r="AC26" s="291"/>
      <c r="AD26" s="291"/>
      <c r="AE26" s="294"/>
      <c r="AF26" s="517"/>
      <c r="AG26" s="518"/>
      <c r="AH26" s="515">
        <f t="shared" ref="AH26:AH46" si="0">$O26</f>
        <v>0</v>
      </c>
      <c r="AI26" s="516"/>
      <c r="AJ26" s="515">
        <f t="shared" ref="AJ26:AJ46" si="1">$Q26</f>
        <v>0</v>
      </c>
      <c r="AK26" s="516"/>
      <c r="AL26" s="293" t="s">
        <v>178</v>
      </c>
      <c r="AM26" s="290" t="s">
        <v>179</v>
      </c>
      <c r="AN26" s="291"/>
      <c r="AO26" s="291"/>
      <c r="AP26" s="291"/>
      <c r="AQ26" s="291"/>
      <c r="AR26" s="291"/>
      <c r="AS26" s="291"/>
      <c r="AT26" s="291"/>
      <c r="AU26" s="291"/>
      <c r="AV26" s="291"/>
      <c r="AW26" s="294"/>
      <c r="AX26" s="517"/>
      <c r="AY26" s="518"/>
      <c r="AZ26" s="515">
        <f t="shared" ref="AZ26:AZ46" si="2">$O26</f>
        <v>0</v>
      </c>
      <c r="BA26" s="516"/>
      <c r="BB26" s="515">
        <f t="shared" ref="BB26:BB46" si="3">$Q26</f>
        <v>0</v>
      </c>
      <c r="BC26" s="516"/>
      <c r="BE26" s="293" t="s">
        <v>178</v>
      </c>
      <c r="BF26" s="290" t="s">
        <v>179</v>
      </c>
      <c r="BG26" s="291"/>
      <c r="BH26" s="291"/>
      <c r="BI26" s="291"/>
      <c r="BJ26" s="291"/>
      <c r="BK26" s="291"/>
      <c r="BL26" s="291"/>
      <c r="BM26" s="291"/>
      <c r="BN26" s="291"/>
      <c r="BO26" s="291"/>
      <c r="BP26" s="294"/>
      <c r="BQ26" s="517"/>
      <c r="BR26" s="518"/>
      <c r="BS26" s="515">
        <f t="shared" ref="BS26:BS46" si="4">$O26</f>
        <v>0</v>
      </c>
      <c r="BT26" s="516"/>
      <c r="BU26" s="515">
        <f t="shared" ref="BU26:BU46" si="5">$Q26</f>
        <v>0</v>
      </c>
      <c r="BV26" s="516"/>
    </row>
    <row r="27" spans="1:74" ht="12.75" customHeight="1">
      <c r="A27" s="293"/>
      <c r="B27" s="290" t="s">
        <v>180</v>
      </c>
      <c r="C27" s="291"/>
      <c r="D27" s="291"/>
      <c r="E27" s="291"/>
      <c r="F27" s="291"/>
      <c r="G27" s="291"/>
      <c r="H27" s="291"/>
      <c r="I27" s="291"/>
      <c r="J27" s="291"/>
      <c r="K27" s="291"/>
      <c r="L27" s="294"/>
      <c r="M27" s="513"/>
      <c r="N27" s="514"/>
      <c r="O27" s="515"/>
      <c r="P27" s="516"/>
      <c r="Q27" s="515"/>
      <c r="R27" s="516"/>
      <c r="T27" s="293"/>
      <c r="U27" s="290" t="s">
        <v>180</v>
      </c>
      <c r="V27" s="291"/>
      <c r="W27" s="291"/>
      <c r="X27" s="291"/>
      <c r="Y27" s="291"/>
      <c r="Z27" s="291"/>
      <c r="AA27" s="291"/>
      <c r="AB27" s="291"/>
      <c r="AC27" s="291"/>
      <c r="AD27" s="291"/>
      <c r="AE27" s="294"/>
      <c r="AF27" s="517"/>
      <c r="AG27" s="518"/>
      <c r="AH27" s="515">
        <f t="shared" si="0"/>
        <v>0</v>
      </c>
      <c r="AI27" s="516"/>
      <c r="AJ27" s="515">
        <f t="shared" si="1"/>
        <v>0</v>
      </c>
      <c r="AK27" s="516"/>
      <c r="AL27" s="293"/>
      <c r="AM27" s="290" t="s">
        <v>180</v>
      </c>
      <c r="AN27" s="291"/>
      <c r="AO27" s="291"/>
      <c r="AP27" s="291"/>
      <c r="AQ27" s="291"/>
      <c r="AR27" s="291"/>
      <c r="AS27" s="291"/>
      <c r="AT27" s="291"/>
      <c r="AU27" s="291"/>
      <c r="AV27" s="291"/>
      <c r="AW27" s="294"/>
      <c r="AX27" s="517"/>
      <c r="AY27" s="518"/>
      <c r="AZ27" s="515">
        <f t="shared" si="2"/>
        <v>0</v>
      </c>
      <c r="BA27" s="516"/>
      <c r="BB27" s="515">
        <f t="shared" si="3"/>
        <v>0</v>
      </c>
      <c r="BC27" s="516"/>
      <c r="BE27" s="293"/>
      <c r="BF27" s="290" t="s">
        <v>180</v>
      </c>
      <c r="BG27" s="291"/>
      <c r="BH27" s="291"/>
      <c r="BI27" s="291"/>
      <c r="BJ27" s="291"/>
      <c r="BK27" s="291"/>
      <c r="BL27" s="291"/>
      <c r="BM27" s="291"/>
      <c r="BN27" s="291"/>
      <c r="BO27" s="291"/>
      <c r="BP27" s="294"/>
      <c r="BQ27" s="517"/>
      <c r="BR27" s="518"/>
      <c r="BS27" s="515">
        <f t="shared" si="4"/>
        <v>0</v>
      </c>
      <c r="BT27" s="516"/>
      <c r="BU27" s="515">
        <f t="shared" si="5"/>
        <v>0</v>
      </c>
      <c r="BV27" s="516"/>
    </row>
    <row r="28" spans="1:74" ht="12.75" customHeight="1">
      <c r="A28" s="293"/>
      <c r="B28" s="291"/>
      <c r="C28" s="291" t="s">
        <v>181</v>
      </c>
      <c r="D28" s="291"/>
      <c r="E28" s="291"/>
      <c r="F28" s="291"/>
      <c r="G28" s="291"/>
      <c r="H28" s="291"/>
      <c r="I28" s="291"/>
      <c r="J28" s="291"/>
      <c r="K28" s="291"/>
      <c r="L28" s="294"/>
      <c r="M28" s="513"/>
      <c r="N28" s="514"/>
      <c r="O28" s="515"/>
      <c r="P28" s="516"/>
      <c r="Q28" s="515"/>
      <c r="R28" s="516"/>
      <c r="T28" s="293"/>
      <c r="U28" s="291"/>
      <c r="V28" s="291" t="s">
        <v>181</v>
      </c>
      <c r="W28" s="291"/>
      <c r="X28" s="291"/>
      <c r="Y28" s="291"/>
      <c r="Z28" s="291"/>
      <c r="AA28" s="291"/>
      <c r="AB28" s="291"/>
      <c r="AC28" s="291"/>
      <c r="AD28" s="291"/>
      <c r="AE28" s="294"/>
      <c r="AF28" s="517"/>
      <c r="AG28" s="518"/>
      <c r="AH28" s="515">
        <f t="shared" si="0"/>
        <v>0</v>
      </c>
      <c r="AI28" s="516"/>
      <c r="AJ28" s="515">
        <f t="shared" si="1"/>
        <v>0</v>
      </c>
      <c r="AK28" s="516"/>
      <c r="AL28" s="293"/>
      <c r="AM28" s="291"/>
      <c r="AN28" s="291" t="s">
        <v>181</v>
      </c>
      <c r="AO28" s="291"/>
      <c r="AP28" s="291"/>
      <c r="AQ28" s="291"/>
      <c r="AR28" s="291"/>
      <c r="AS28" s="291"/>
      <c r="AT28" s="291"/>
      <c r="AU28" s="291"/>
      <c r="AV28" s="291"/>
      <c r="AW28" s="294"/>
      <c r="AX28" s="517"/>
      <c r="AY28" s="518"/>
      <c r="AZ28" s="515">
        <f t="shared" si="2"/>
        <v>0</v>
      </c>
      <c r="BA28" s="516"/>
      <c r="BB28" s="515">
        <f t="shared" si="3"/>
        <v>0</v>
      </c>
      <c r="BC28" s="516"/>
      <c r="BE28" s="293"/>
      <c r="BF28" s="291"/>
      <c r="BG28" s="291" t="s">
        <v>181</v>
      </c>
      <c r="BH28" s="291"/>
      <c r="BI28" s="291"/>
      <c r="BJ28" s="291"/>
      <c r="BK28" s="291"/>
      <c r="BL28" s="291"/>
      <c r="BM28" s="291"/>
      <c r="BN28" s="291"/>
      <c r="BO28" s="291"/>
      <c r="BP28" s="294"/>
      <c r="BQ28" s="517"/>
      <c r="BR28" s="518"/>
      <c r="BS28" s="515">
        <f t="shared" si="4"/>
        <v>0</v>
      </c>
      <c r="BT28" s="516"/>
      <c r="BU28" s="515">
        <f t="shared" si="5"/>
        <v>0</v>
      </c>
      <c r="BV28" s="516"/>
    </row>
    <row r="29" spans="1:74" ht="12.75" customHeight="1">
      <c r="A29" s="293"/>
      <c r="B29" s="291"/>
      <c r="C29" s="291" t="s">
        <v>182</v>
      </c>
      <c r="D29" s="291"/>
      <c r="E29" s="291"/>
      <c r="F29" s="291"/>
      <c r="G29" s="291"/>
      <c r="H29" s="291"/>
      <c r="I29" s="291"/>
      <c r="J29" s="291"/>
      <c r="K29" s="291"/>
      <c r="L29" s="294"/>
      <c r="M29" s="513"/>
      <c r="N29" s="514"/>
      <c r="O29" s="515"/>
      <c r="P29" s="516"/>
      <c r="Q29" s="515"/>
      <c r="R29" s="516"/>
      <c r="T29" s="293"/>
      <c r="U29" s="291"/>
      <c r="V29" s="291" t="s">
        <v>182</v>
      </c>
      <c r="W29" s="291"/>
      <c r="X29" s="291"/>
      <c r="Y29" s="291"/>
      <c r="Z29" s="291"/>
      <c r="AA29" s="291"/>
      <c r="AB29" s="291"/>
      <c r="AC29" s="291"/>
      <c r="AD29" s="291"/>
      <c r="AE29" s="294"/>
      <c r="AF29" s="517"/>
      <c r="AG29" s="518"/>
      <c r="AH29" s="515">
        <f t="shared" si="0"/>
        <v>0</v>
      </c>
      <c r="AI29" s="516"/>
      <c r="AJ29" s="515">
        <f t="shared" si="1"/>
        <v>0</v>
      </c>
      <c r="AK29" s="516"/>
      <c r="AL29" s="293"/>
      <c r="AM29" s="291"/>
      <c r="AN29" s="291" t="s">
        <v>182</v>
      </c>
      <c r="AO29" s="291"/>
      <c r="AP29" s="291"/>
      <c r="AQ29" s="291"/>
      <c r="AR29" s="291"/>
      <c r="AS29" s="291"/>
      <c r="AT29" s="291"/>
      <c r="AU29" s="291"/>
      <c r="AV29" s="291"/>
      <c r="AW29" s="294"/>
      <c r="AX29" s="517"/>
      <c r="AY29" s="518"/>
      <c r="AZ29" s="515">
        <f t="shared" si="2"/>
        <v>0</v>
      </c>
      <c r="BA29" s="516"/>
      <c r="BB29" s="515">
        <f t="shared" si="3"/>
        <v>0</v>
      </c>
      <c r="BC29" s="516"/>
      <c r="BE29" s="293"/>
      <c r="BF29" s="291"/>
      <c r="BG29" s="291" t="s">
        <v>182</v>
      </c>
      <c r="BH29" s="291"/>
      <c r="BI29" s="291"/>
      <c r="BJ29" s="291"/>
      <c r="BK29" s="291"/>
      <c r="BL29" s="291"/>
      <c r="BM29" s="291"/>
      <c r="BN29" s="291"/>
      <c r="BO29" s="291"/>
      <c r="BP29" s="294"/>
      <c r="BQ29" s="517"/>
      <c r="BR29" s="518"/>
      <c r="BS29" s="515">
        <f t="shared" si="4"/>
        <v>0</v>
      </c>
      <c r="BT29" s="516"/>
      <c r="BU29" s="515">
        <f t="shared" si="5"/>
        <v>0</v>
      </c>
      <c r="BV29" s="516"/>
    </row>
    <row r="30" spans="1:74" ht="12.75" customHeight="1">
      <c r="A30" s="293"/>
      <c r="B30" s="291"/>
      <c r="C30" s="291"/>
      <c r="D30" s="291" t="s">
        <v>183</v>
      </c>
      <c r="E30" s="291"/>
      <c r="F30" s="291"/>
      <c r="G30" s="291"/>
      <c r="H30" s="291"/>
      <c r="I30" s="291"/>
      <c r="J30" s="291"/>
      <c r="K30" s="291"/>
      <c r="L30" s="294"/>
      <c r="M30" s="513"/>
      <c r="N30" s="514"/>
      <c r="O30" s="515"/>
      <c r="P30" s="516"/>
      <c r="Q30" s="515"/>
      <c r="R30" s="516"/>
      <c r="T30" s="293"/>
      <c r="U30" s="291"/>
      <c r="V30" s="291"/>
      <c r="W30" s="291" t="s">
        <v>183</v>
      </c>
      <c r="X30" s="291"/>
      <c r="Y30" s="291"/>
      <c r="Z30" s="291"/>
      <c r="AA30" s="291"/>
      <c r="AB30" s="291"/>
      <c r="AC30" s="291"/>
      <c r="AD30" s="291"/>
      <c r="AE30" s="294"/>
      <c r="AF30" s="517"/>
      <c r="AG30" s="518"/>
      <c r="AH30" s="515">
        <f t="shared" si="0"/>
        <v>0</v>
      </c>
      <c r="AI30" s="516"/>
      <c r="AJ30" s="515">
        <f t="shared" si="1"/>
        <v>0</v>
      </c>
      <c r="AK30" s="516"/>
      <c r="AL30" s="293"/>
      <c r="AM30" s="291"/>
      <c r="AN30" s="291"/>
      <c r="AO30" s="291" t="s">
        <v>183</v>
      </c>
      <c r="AP30" s="291"/>
      <c r="AQ30" s="291"/>
      <c r="AR30" s="291"/>
      <c r="AS30" s="291"/>
      <c r="AT30" s="291"/>
      <c r="AU30" s="291"/>
      <c r="AV30" s="291"/>
      <c r="AW30" s="294"/>
      <c r="AX30" s="517"/>
      <c r="AY30" s="518"/>
      <c r="AZ30" s="515">
        <f t="shared" si="2"/>
        <v>0</v>
      </c>
      <c r="BA30" s="516"/>
      <c r="BB30" s="515">
        <f t="shared" si="3"/>
        <v>0</v>
      </c>
      <c r="BC30" s="516"/>
      <c r="BE30" s="293"/>
      <c r="BF30" s="291"/>
      <c r="BG30" s="291"/>
      <c r="BH30" s="291" t="s">
        <v>183</v>
      </c>
      <c r="BI30" s="291"/>
      <c r="BJ30" s="291"/>
      <c r="BK30" s="291"/>
      <c r="BL30" s="291"/>
      <c r="BM30" s="291"/>
      <c r="BN30" s="291"/>
      <c r="BO30" s="291"/>
      <c r="BP30" s="294"/>
      <c r="BQ30" s="517"/>
      <c r="BR30" s="518"/>
      <c r="BS30" s="515">
        <f t="shared" si="4"/>
        <v>0</v>
      </c>
      <c r="BT30" s="516"/>
      <c r="BU30" s="515">
        <f t="shared" si="5"/>
        <v>0</v>
      </c>
      <c r="BV30" s="516"/>
    </row>
    <row r="31" spans="1:74" ht="12.75" customHeight="1">
      <c r="A31" s="293"/>
      <c r="B31" s="291"/>
      <c r="C31" s="291"/>
      <c r="D31" s="291" t="s">
        <v>184</v>
      </c>
      <c r="E31" s="291"/>
      <c r="F31" s="291"/>
      <c r="G31" s="291"/>
      <c r="H31" s="291"/>
      <c r="I31" s="291"/>
      <c r="J31" s="291"/>
      <c r="K31" s="291"/>
      <c r="L31" s="294"/>
      <c r="M31" s="513"/>
      <c r="N31" s="514"/>
      <c r="O31" s="515"/>
      <c r="P31" s="516"/>
      <c r="Q31" s="515"/>
      <c r="R31" s="516"/>
      <c r="T31" s="293"/>
      <c r="U31" s="291"/>
      <c r="V31" s="291"/>
      <c r="W31" s="291" t="s">
        <v>184</v>
      </c>
      <c r="X31" s="291"/>
      <c r="Y31" s="291"/>
      <c r="Z31" s="291"/>
      <c r="AA31" s="291"/>
      <c r="AB31" s="291"/>
      <c r="AC31" s="291"/>
      <c r="AD31" s="291"/>
      <c r="AE31" s="294"/>
      <c r="AF31" s="517"/>
      <c r="AG31" s="518"/>
      <c r="AH31" s="515">
        <f t="shared" si="0"/>
        <v>0</v>
      </c>
      <c r="AI31" s="516"/>
      <c r="AJ31" s="515">
        <f t="shared" si="1"/>
        <v>0</v>
      </c>
      <c r="AK31" s="516"/>
      <c r="AL31" s="293"/>
      <c r="AM31" s="291"/>
      <c r="AN31" s="291"/>
      <c r="AO31" s="291" t="s">
        <v>184</v>
      </c>
      <c r="AP31" s="291"/>
      <c r="AQ31" s="291"/>
      <c r="AR31" s="291"/>
      <c r="AS31" s="291"/>
      <c r="AT31" s="291"/>
      <c r="AU31" s="291"/>
      <c r="AV31" s="291"/>
      <c r="AW31" s="294"/>
      <c r="AX31" s="517"/>
      <c r="AY31" s="518"/>
      <c r="AZ31" s="515">
        <f t="shared" si="2"/>
        <v>0</v>
      </c>
      <c r="BA31" s="516"/>
      <c r="BB31" s="515">
        <f t="shared" si="3"/>
        <v>0</v>
      </c>
      <c r="BC31" s="516"/>
      <c r="BE31" s="293"/>
      <c r="BF31" s="291"/>
      <c r="BG31" s="291"/>
      <c r="BH31" s="291" t="s">
        <v>184</v>
      </c>
      <c r="BI31" s="291"/>
      <c r="BJ31" s="291"/>
      <c r="BK31" s="291"/>
      <c r="BL31" s="291"/>
      <c r="BM31" s="291"/>
      <c r="BN31" s="291"/>
      <c r="BO31" s="291"/>
      <c r="BP31" s="294"/>
      <c r="BQ31" s="517"/>
      <c r="BR31" s="518"/>
      <c r="BS31" s="515">
        <f t="shared" si="4"/>
        <v>0</v>
      </c>
      <c r="BT31" s="516"/>
      <c r="BU31" s="515">
        <f t="shared" si="5"/>
        <v>0</v>
      </c>
      <c r="BV31" s="516"/>
    </row>
    <row r="32" spans="1:74" ht="12.75" customHeight="1">
      <c r="A32" s="293"/>
      <c r="B32" s="291"/>
      <c r="C32" s="291"/>
      <c r="D32" s="291" t="s">
        <v>185</v>
      </c>
      <c r="E32" s="291"/>
      <c r="F32" s="291"/>
      <c r="G32" s="291"/>
      <c r="H32" s="291"/>
      <c r="I32" s="291"/>
      <c r="J32" s="291"/>
      <c r="K32" s="291"/>
      <c r="L32" s="294"/>
      <c r="M32" s="513"/>
      <c r="N32" s="514"/>
      <c r="O32" s="515"/>
      <c r="P32" s="516"/>
      <c r="Q32" s="515"/>
      <c r="R32" s="516"/>
      <c r="T32" s="293"/>
      <c r="U32" s="291"/>
      <c r="V32" s="291"/>
      <c r="W32" s="291" t="s">
        <v>185</v>
      </c>
      <c r="X32" s="291"/>
      <c r="Y32" s="291"/>
      <c r="Z32" s="291"/>
      <c r="AA32" s="291"/>
      <c r="AB32" s="291"/>
      <c r="AC32" s="291"/>
      <c r="AD32" s="291"/>
      <c r="AE32" s="294"/>
      <c r="AF32" s="517"/>
      <c r="AG32" s="518"/>
      <c r="AH32" s="515">
        <f t="shared" si="0"/>
        <v>0</v>
      </c>
      <c r="AI32" s="516"/>
      <c r="AJ32" s="515">
        <f t="shared" si="1"/>
        <v>0</v>
      </c>
      <c r="AK32" s="516"/>
      <c r="AL32" s="293"/>
      <c r="AM32" s="291"/>
      <c r="AN32" s="291"/>
      <c r="AO32" s="291" t="s">
        <v>185</v>
      </c>
      <c r="AP32" s="291"/>
      <c r="AQ32" s="291"/>
      <c r="AR32" s="291"/>
      <c r="AS32" s="291"/>
      <c r="AT32" s="291"/>
      <c r="AU32" s="291"/>
      <c r="AV32" s="291"/>
      <c r="AW32" s="294"/>
      <c r="AX32" s="517"/>
      <c r="AY32" s="518"/>
      <c r="AZ32" s="515">
        <f t="shared" si="2"/>
        <v>0</v>
      </c>
      <c r="BA32" s="516"/>
      <c r="BB32" s="515">
        <f t="shared" si="3"/>
        <v>0</v>
      </c>
      <c r="BC32" s="516"/>
      <c r="BE32" s="293"/>
      <c r="BF32" s="291"/>
      <c r="BG32" s="291"/>
      <c r="BH32" s="291" t="s">
        <v>185</v>
      </c>
      <c r="BI32" s="291"/>
      <c r="BJ32" s="291"/>
      <c r="BK32" s="291"/>
      <c r="BL32" s="291"/>
      <c r="BM32" s="291"/>
      <c r="BN32" s="291"/>
      <c r="BO32" s="291"/>
      <c r="BP32" s="294"/>
      <c r="BQ32" s="517"/>
      <c r="BR32" s="518"/>
      <c r="BS32" s="515">
        <f t="shared" si="4"/>
        <v>0</v>
      </c>
      <c r="BT32" s="516"/>
      <c r="BU32" s="515">
        <f t="shared" si="5"/>
        <v>0</v>
      </c>
      <c r="BV32" s="516"/>
    </row>
    <row r="33" spans="1:74" ht="12.75" customHeight="1">
      <c r="A33" s="293"/>
      <c r="B33" s="291"/>
      <c r="C33" s="291"/>
      <c r="D33" s="291" t="s">
        <v>186</v>
      </c>
      <c r="E33" s="291"/>
      <c r="F33" s="291"/>
      <c r="G33" s="295"/>
      <c r="H33" s="295"/>
      <c r="I33" s="290" t="s">
        <v>187</v>
      </c>
      <c r="J33" s="291"/>
      <c r="K33" s="291"/>
      <c r="L33" s="294"/>
      <c r="M33" s="513"/>
      <c r="N33" s="514"/>
      <c r="O33" s="515"/>
      <c r="P33" s="516"/>
      <c r="Q33" s="515"/>
      <c r="R33" s="516"/>
      <c r="T33" s="293"/>
      <c r="U33" s="291"/>
      <c r="V33" s="291"/>
      <c r="W33" s="291" t="s">
        <v>186</v>
      </c>
      <c r="X33" s="291"/>
      <c r="Y33" s="291"/>
      <c r="Z33" s="295"/>
      <c r="AA33" s="295"/>
      <c r="AB33" s="290" t="s">
        <v>187</v>
      </c>
      <c r="AC33" s="291"/>
      <c r="AD33" s="291"/>
      <c r="AE33" s="294"/>
      <c r="AF33" s="517"/>
      <c r="AG33" s="518"/>
      <c r="AH33" s="515">
        <f t="shared" si="0"/>
        <v>0</v>
      </c>
      <c r="AI33" s="516"/>
      <c r="AJ33" s="515">
        <f t="shared" si="1"/>
        <v>0</v>
      </c>
      <c r="AK33" s="516"/>
      <c r="AL33" s="293"/>
      <c r="AM33" s="291"/>
      <c r="AN33" s="291"/>
      <c r="AO33" s="291" t="s">
        <v>186</v>
      </c>
      <c r="AP33" s="291"/>
      <c r="AQ33" s="291"/>
      <c r="AR33" s="295"/>
      <c r="AS33" s="295"/>
      <c r="AT33" s="290" t="s">
        <v>187</v>
      </c>
      <c r="AU33" s="291"/>
      <c r="AV33" s="291"/>
      <c r="AW33" s="294"/>
      <c r="AX33" s="517"/>
      <c r="AY33" s="518"/>
      <c r="AZ33" s="515">
        <f t="shared" si="2"/>
        <v>0</v>
      </c>
      <c r="BA33" s="516"/>
      <c r="BB33" s="515">
        <f t="shared" si="3"/>
        <v>0</v>
      </c>
      <c r="BC33" s="516"/>
      <c r="BE33" s="293"/>
      <c r="BF33" s="291"/>
      <c r="BG33" s="291"/>
      <c r="BH33" s="291" t="s">
        <v>186</v>
      </c>
      <c r="BI33" s="291"/>
      <c r="BJ33" s="291"/>
      <c r="BK33" s="295"/>
      <c r="BL33" s="295"/>
      <c r="BM33" s="290" t="s">
        <v>187</v>
      </c>
      <c r="BN33" s="291"/>
      <c r="BO33" s="291"/>
      <c r="BP33" s="294"/>
      <c r="BQ33" s="517"/>
      <c r="BR33" s="518"/>
      <c r="BS33" s="515">
        <f t="shared" si="4"/>
        <v>0</v>
      </c>
      <c r="BT33" s="516"/>
      <c r="BU33" s="515">
        <f t="shared" si="5"/>
        <v>0</v>
      </c>
      <c r="BV33" s="516"/>
    </row>
    <row r="34" spans="1:74" ht="12.75" customHeight="1">
      <c r="A34" s="293"/>
      <c r="B34" s="291"/>
      <c r="C34" s="291" t="s">
        <v>188</v>
      </c>
      <c r="D34" s="291"/>
      <c r="E34" s="291"/>
      <c r="F34" s="291"/>
      <c r="G34" s="291"/>
      <c r="H34" s="291"/>
      <c r="I34" s="291"/>
      <c r="J34" s="291"/>
      <c r="K34" s="291"/>
      <c r="L34" s="294"/>
      <c r="M34" s="513"/>
      <c r="N34" s="514"/>
      <c r="O34" s="515"/>
      <c r="P34" s="516"/>
      <c r="Q34" s="515"/>
      <c r="R34" s="516"/>
      <c r="T34" s="293"/>
      <c r="U34" s="291"/>
      <c r="V34" s="291" t="s">
        <v>188</v>
      </c>
      <c r="W34" s="291"/>
      <c r="X34" s="291"/>
      <c r="Y34" s="291"/>
      <c r="Z34" s="291"/>
      <c r="AA34" s="291"/>
      <c r="AB34" s="291"/>
      <c r="AC34" s="291"/>
      <c r="AD34" s="291"/>
      <c r="AE34" s="294"/>
      <c r="AF34" s="517"/>
      <c r="AG34" s="518"/>
      <c r="AH34" s="515">
        <f t="shared" si="0"/>
        <v>0</v>
      </c>
      <c r="AI34" s="516"/>
      <c r="AJ34" s="515">
        <f t="shared" si="1"/>
        <v>0</v>
      </c>
      <c r="AK34" s="516"/>
      <c r="AL34" s="293"/>
      <c r="AM34" s="291"/>
      <c r="AN34" s="291" t="s">
        <v>188</v>
      </c>
      <c r="AO34" s="291"/>
      <c r="AP34" s="291"/>
      <c r="AQ34" s="291"/>
      <c r="AR34" s="291"/>
      <c r="AS34" s="291"/>
      <c r="AT34" s="291"/>
      <c r="AU34" s="291"/>
      <c r="AV34" s="291"/>
      <c r="AW34" s="294"/>
      <c r="AX34" s="517"/>
      <c r="AY34" s="518"/>
      <c r="AZ34" s="515">
        <f t="shared" si="2"/>
        <v>0</v>
      </c>
      <c r="BA34" s="516"/>
      <c r="BB34" s="515">
        <f t="shared" si="3"/>
        <v>0</v>
      </c>
      <c r="BC34" s="516"/>
      <c r="BE34" s="293"/>
      <c r="BF34" s="291"/>
      <c r="BG34" s="291" t="s">
        <v>188</v>
      </c>
      <c r="BH34" s="291"/>
      <c r="BI34" s="291"/>
      <c r="BJ34" s="291"/>
      <c r="BK34" s="291"/>
      <c r="BL34" s="291"/>
      <c r="BM34" s="291"/>
      <c r="BN34" s="291"/>
      <c r="BO34" s="291"/>
      <c r="BP34" s="294"/>
      <c r="BQ34" s="517"/>
      <c r="BR34" s="518"/>
      <c r="BS34" s="515">
        <f t="shared" si="4"/>
        <v>0</v>
      </c>
      <c r="BT34" s="516"/>
      <c r="BU34" s="515">
        <f t="shared" si="5"/>
        <v>0</v>
      </c>
      <c r="BV34" s="516"/>
    </row>
    <row r="35" spans="1:74" ht="12.75" customHeight="1">
      <c r="A35" s="293"/>
      <c r="B35" s="291"/>
      <c r="C35" s="291"/>
      <c r="D35" s="291" t="s">
        <v>189</v>
      </c>
      <c r="E35" s="291"/>
      <c r="F35" s="291"/>
      <c r="G35" s="291"/>
      <c r="H35" s="291"/>
      <c r="I35" s="291"/>
      <c r="J35" s="291"/>
      <c r="K35" s="291"/>
      <c r="L35" s="294"/>
      <c r="M35" s="513"/>
      <c r="N35" s="514"/>
      <c r="O35" s="515"/>
      <c r="P35" s="516"/>
      <c r="Q35" s="515"/>
      <c r="R35" s="516"/>
      <c r="T35" s="293"/>
      <c r="U35" s="291"/>
      <c r="V35" s="291"/>
      <c r="W35" s="291" t="s">
        <v>189</v>
      </c>
      <c r="X35" s="291"/>
      <c r="Y35" s="291"/>
      <c r="Z35" s="291"/>
      <c r="AA35" s="291"/>
      <c r="AB35" s="291"/>
      <c r="AC35" s="291"/>
      <c r="AD35" s="291"/>
      <c r="AE35" s="294"/>
      <c r="AF35" s="517"/>
      <c r="AG35" s="518"/>
      <c r="AH35" s="515">
        <f t="shared" si="0"/>
        <v>0</v>
      </c>
      <c r="AI35" s="516"/>
      <c r="AJ35" s="515">
        <f t="shared" si="1"/>
        <v>0</v>
      </c>
      <c r="AK35" s="516"/>
      <c r="AL35" s="293"/>
      <c r="AM35" s="291"/>
      <c r="AN35" s="291"/>
      <c r="AO35" s="291" t="s">
        <v>189</v>
      </c>
      <c r="AP35" s="291"/>
      <c r="AQ35" s="291"/>
      <c r="AR35" s="291"/>
      <c r="AS35" s="291"/>
      <c r="AT35" s="291"/>
      <c r="AU35" s="291"/>
      <c r="AV35" s="291"/>
      <c r="AW35" s="294"/>
      <c r="AX35" s="517"/>
      <c r="AY35" s="518"/>
      <c r="AZ35" s="515">
        <f t="shared" si="2"/>
        <v>0</v>
      </c>
      <c r="BA35" s="516"/>
      <c r="BB35" s="515">
        <f t="shared" si="3"/>
        <v>0</v>
      </c>
      <c r="BC35" s="516"/>
      <c r="BE35" s="293"/>
      <c r="BF35" s="291"/>
      <c r="BG35" s="291"/>
      <c r="BH35" s="291" t="s">
        <v>189</v>
      </c>
      <c r="BI35" s="291"/>
      <c r="BJ35" s="291"/>
      <c r="BK35" s="291"/>
      <c r="BL35" s="291"/>
      <c r="BM35" s="291"/>
      <c r="BN35" s="291"/>
      <c r="BO35" s="291"/>
      <c r="BP35" s="294"/>
      <c r="BQ35" s="517"/>
      <c r="BR35" s="518"/>
      <c r="BS35" s="515">
        <f t="shared" si="4"/>
        <v>0</v>
      </c>
      <c r="BT35" s="516"/>
      <c r="BU35" s="515">
        <f t="shared" si="5"/>
        <v>0</v>
      </c>
      <c r="BV35" s="516"/>
    </row>
    <row r="36" spans="1:74" ht="12.75" customHeight="1">
      <c r="A36" s="293"/>
      <c r="B36" s="291"/>
      <c r="C36" s="291"/>
      <c r="D36" s="291" t="s">
        <v>190</v>
      </c>
      <c r="E36" s="291"/>
      <c r="F36" s="291"/>
      <c r="G36" s="291"/>
      <c r="H36" s="291"/>
      <c r="I36" s="291"/>
      <c r="J36" s="291"/>
      <c r="K36" s="291"/>
      <c r="L36" s="294"/>
      <c r="M36" s="513"/>
      <c r="N36" s="514"/>
      <c r="O36" s="515"/>
      <c r="P36" s="516"/>
      <c r="Q36" s="515"/>
      <c r="R36" s="516"/>
      <c r="T36" s="293"/>
      <c r="U36" s="291"/>
      <c r="V36" s="291"/>
      <c r="W36" s="291" t="s">
        <v>190</v>
      </c>
      <c r="X36" s="291"/>
      <c r="Y36" s="291"/>
      <c r="Z36" s="291"/>
      <c r="AA36" s="291"/>
      <c r="AB36" s="291"/>
      <c r="AC36" s="291"/>
      <c r="AD36" s="291"/>
      <c r="AE36" s="294"/>
      <c r="AF36" s="517"/>
      <c r="AG36" s="518"/>
      <c r="AH36" s="515">
        <f t="shared" si="0"/>
        <v>0</v>
      </c>
      <c r="AI36" s="516"/>
      <c r="AJ36" s="515">
        <f t="shared" si="1"/>
        <v>0</v>
      </c>
      <c r="AK36" s="516"/>
      <c r="AL36" s="293"/>
      <c r="AM36" s="291"/>
      <c r="AN36" s="291"/>
      <c r="AO36" s="291" t="s">
        <v>190</v>
      </c>
      <c r="AP36" s="291"/>
      <c r="AQ36" s="291"/>
      <c r="AR36" s="291"/>
      <c r="AS36" s="291"/>
      <c r="AT36" s="291"/>
      <c r="AU36" s="291"/>
      <c r="AV36" s="291"/>
      <c r="AW36" s="294"/>
      <c r="AX36" s="517"/>
      <c r="AY36" s="518"/>
      <c r="AZ36" s="515">
        <f t="shared" si="2"/>
        <v>0</v>
      </c>
      <c r="BA36" s="516"/>
      <c r="BB36" s="515">
        <f t="shared" si="3"/>
        <v>0</v>
      </c>
      <c r="BC36" s="516"/>
      <c r="BE36" s="293"/>
      <c r="BF36" s="291"/>
      <c r="BG36" s="291"/>
      <c r="BH36" s="291" t="s">
        <v>190</v>
      </c>
      <c r="BI36" s="291"/>
      <c r="BJ36" s="291"/>
      <c r="BK36" s="291"/>
      <c r="BL36" s="291"/>
      <c r="BM36" s="291"/>
      <c r="BN36" s="291"/>
      <c r="BO36" s="291"/>
      <c r="BP36" s="294"/>
      <c r="BQ36" s="517"/>
      <c r="BR36" s="518"/>
      <c r="BS36" s="515">
        <f t="shared" si="4"/>
        <v>0</v>
      </c>
      <c r="BT36" s="516"/>
      <c r="BU36" s="515">
        <f t="shared" si="5"/>
        <v>0</v>
      </c>
      <c r="BV36" s="516"/>
    </row>
    <row r="37" spans="1:74" ht="12.75" customHeight="1">
      <c r="A37" s="293"/>
      <c r="B37" s="291"/>
      <c r="C37" s="291"/>
      <c r="D37" s="291"/>
      <c r="E37" s="291" t="s">
        <v>191</v>
      </c>
      <c r="F37" s="291"/>
      <c r="G37" s="291"/>
      <c r="H37" s="291"/>
      <c r="I37" s="291"/>
      <c r="J37" s="291"/>
      <c r="K37" s="291"/>
      <c r="L37" s="294"/>
      <c r="M37" s="513"/>
      <c r="N37" s="514"/>
      <c r="O37" s="515"/>
      <c r="P37" s="516"/>
      <c r="Q37" s="515"/>
      <c r="R37" s="516"/>
      <c r="T37" s="293"/>
      <c r="U37" s="291"/>
      <c r="V37" s="291"/>
      <c r="W37" s="291"/>
      <c r="X37" s="291" t="s">
        <v>191</v>
      </c>
      <c r="Y37" s="291"/>
      <c r="Z37" s="291"/>
      <c r="AA37" s="291"/>
      <c r="AB37" s="291"/>
      <c r="AC37" s="291"/>
      <c r="AD37" s="291"/>
      <c r="AE37" s="294"/>
      <c r="AF37" s="517"/>
      <c r="AG37" s="518"/>
      <c r="AH37" s="515">
        <f t="shared" si="0"/>
        <v>0</v>
      </c>
      <c r="AI37" s="516"/>
      <c r="AJ37" s="515">
        <f t="shared" si="1"/>
        <v>0</v>
      </c>
      <c r="AK37" s="516"/>
      <c r="AL37" s="293"/>
      <c r="AM37" s="291"/>
      <c r="AN37" s="291"/>
      <c r="AO37" s="291"/>
      <c r="AP37" s="291" t="s">
        <v>191</v>
      </c>
      <c r="AQ37" s="291"/>
      <c r="AR37" s="291"/>
      <c r="AS37" s="291"/>
      <c r="AT37" s="291"/>
      <c r="AU37" s="291"/>
      <c r="AV37" s="291"/>
      <c r="AW37" s="294"/>
      <c r="AX37" s="517"/>
      <c r="AY37" s="518"/>
      <c r="AZ37" s="515">
        <f t="shared" si="2"/>
        <v>0</v>
      </c>
      <c r="BA37" s="516"/>
      <c r="BB37" s="515">
        <f t="shared" si="3"/>
        <v>0</v>
      </c>
      <c r="BC37" s="516"/>
      <c r="BE37" s="293"/>
      <c r="BF37" s="291"/>
      <c r="BG37" s="291"/>
      <c r="BH37" s="291"/>
      <c r="BI37" s="291" t="s">
        <v>191</v>
      </c>
      <c r="BJ37" s="291"/>
      <c r="BK37" s="291"/>
      <c r="BL37" s="291"/>
      <c r="BM37" s="291"/>
      <c r="BN37" s="291"/>
      <c r="BO37" s="291"/>
      <c r="BP37" s="294"/>
      <c r="BQ37" s="517"/>
      <c r="BR37" s="518"/>
      <c r="BS37" s="515">
        <f t="shared" si="4"/>
        <v>0</v>
      </c>
      <c r="BT37" s="516"/>
      <c r="BU37" s="515">
        <f t="shared" si="5"/>
        <v>0</v>
      </c>
      <c r="BV37" s="516"/>
    </row>
    <row r="38" spans="1:74" ht="12.75" customHeight="1">
      <c r="A38" s="293"/>
      <c r="B38" s="291"/>
      <c r="C38" s="291"/>
      <c r="D38" s="291" t="s">
        <v>192</v>
      </c>
      <c r="E38" s="291"/>
      <c r="F38" s="291"/>
      <c r="G38" s="291"/>
      <c r="H38" s="291"/>
      <c r="I38" s="291"/>
      <c r="J38" s="291"/>
      <c r="K38" s="291"/>
      <c r="L38" s="294"/>
      <c r="M38" s="513"/>
      <c r="N38" s="514"/>
      <c r="O38" s="515"/>
      <c r="P38" s="516"/>
      <c r="Q38" s="515"/>
      <c r="R38" s="516"/>
      <c r="T38" s="293"/>
      <c r="U38" s="291"/>
      <c r="V38" s="291"/>
      <c r="W38" s="291" t="s">
        <v>192</v>
      </c>
      <c r="X38" s="291"/>
      <c r="Y38" s="291"/>
      <c r="Z38" s="291"/>
      <c r="AA38" s="291"/>
      <c r="AB38" s="291"/>
      <c r="AC38" s="291"/>
      <c r="AD38" s="291"/>
      <c r="AE38" s="294"/>
      <c r="AF38" s="517"/>
      <c r="AG38" s="518"/>
      <c r="AH38" s="515">
        <f t="shared" si="0"/>
        <v>0</v>
      </c>
      <c r="AI38" s="516"/>
      <c r="AJ38" s="515">
        <f t="shared" si="1"/>
        <v>0</v>
      </c>
      <c r="AK38" s="516"/>
      <c r="AL38" s="293"/>
      <c r="AM38" s="291"/>
      <c r="AN38" s="291"/>
      <c r="AO38" s="291" t="s">
        <v>192</v>
      </c>
      <c r="AP38" s="291"/>
      <c r="AQ38" s="291"/>
      <c r="AR38" s="291"/>
      <c r="AS38" s="291"/>
      <c r="AT38" s="291"/>
      <c r="AU38" s="291"/>
      <c r="AV38" s="291"/>
      <c r="AW38" s="294"/>
      <c r="AX38" s="517"/>
      <c r="AY38" s="518"/>
      <c r="AZ38" s="515">
        <f t="shared" si="2"/>
        <v>0</v>
      </c>
      <c r="BA38" s="516"/>
      <c r="BB38" s="515">
        <f t="shared" si="3"/>
        <v>0</v>
      </c>
      <c r="BC38" s="516"/>
      <c r="BE38" s="293"/>
      <c r="BF38" s="291"/>
      <c r="BG38" s="291"/>
      <c r="BH38" s="291" t="s">
        <v>192</v>
      </c>
      <c r="BI38" s="291"/>
      <c r="BJ38" s="291"/>
      <c r="BK38" s="291"/>
      <c r="BL38" s="291"/>
      <c r="BM38" s="291"/>
      <c r="BN38" s="291"/>
      <c r="BO38" s="291"/>
      <c r="BP38" s="294"/>
      <c r="BQ38" s="517"/>
      <c r="BR38" s="518"/>
      <c r="BS38" s="515">
        <f t="shared" si="4"/>
        <v>0</v>
      </c>
      <c r="BT38" s="516"/>
      <c r="BU38" s="515">
        <f t="shared" si="5"/>
        <v>0</v>
      </c>
      <c r="BV38" s="516"/>
    </row>
    <row r="39" spans="1:74" ht="12.75" customHeight="1">
      <c r="A39" s="293"/>
      <c r="B39" s="291"/>
      <c r="C39" s="291"/>
      <c r="D39" s="291"/>
      <c r="E39" s="291" t="s">
        <v>193</v>
      </c>
      <c r="F39" s="291"/>
      <c r="G39" s="291"/>
      <c r="H39" s="291"/>
      <c r="I39" s="291"/>
      <c r="J39" s="291"/>
      <c r="K39" s="291"/>
      <c r="L39" s="294"/>
      <c r="M39" s="513"/>
      <c r="N39" s="514"/>
      <c r="O39" s="515"/>
      <c r="P39" s="516"/>
      <c r="Q39" s="515"/>
      <c r="R39" s="516"/>
      <c r="T39" s="293"/>
      <c r="U39" s="291"/>
      <c r="V39" s="291"/>
      <c r="W39" s="291"/>
      <c r="X39" s="291" t="s">
        <v>193</v>
      </c>
      <c r="Y39" s="291"/>
      <c r="Z39" s="291"/>
      <c r="AA39" s="291"/>
      <c r="AB39" s="291"/>
      <c r="AC39" s="291"/>
      <c r="AD39" s="291"/>
      <c r="AE39" s="294"/>
      <c r="AF39" s="517"/>
      <c r="AG39" s="518"/>
      <c r="AH39" s="515">
        <f t="shared" si="0"/>
        <v>0</v>
      </c>
      <c r="AI39" s="516"/>
      <c r="AJ39" s="515">
        <f t="shared" si="1"/>
        <v>0</v>
      </c>
      <c r="AK39" s="516"/>
      <c r="AL39" s="293"/>
      <c r="AM39" s="291"/>
      <c r="AN39" s="291"/>
      <c r="AO39" s="291"/>
      <c r="AP39" s="291" t="s">
        <v>193</v>
      </c>
      <c r="AQ39" s="291"/>
      <c r="AR39" s="291"/>
      <c r="AS39" s="291"/>
      <c r="AT39" s="291"/>
      <c r="AU39" s="291"/>
      <c r="AV39" s="291"/>
      <c r="AW39" s="294"/>
      <c r="AX39" s="517"/>
      <c r="AY39" s="518"/>
      <c r="AZ39" s="515">
        <f t="shared" si="2"/>
        <v>0</v>
      </c>
      <c r="BA39" s="516"/>
      <c r="BB39" s="515">
        <f t="shared" si="3"/>
        <v>0</v>
      </c>
      <c r="BC39" s="516"/>
      <c r="BE39" s="293"/>
      <c r="BF39" s="291"/>
      <c r="BG39" s="291"/>
      <c r="BH39" s="291"/>
      <c r="BI39" s="291" t="s">
        <v>193</v>
      </c>
      <c r="BJ39" s="291"/>
      <c r="BK39" s="291"/>
      <c r="BL39" s="291"/>
      <c r="BM39" s="291"/>
      <c r="BN39" s="291"/>
      <c r="BO39" s="291"/>
      <c r="BP39" s="294"/>
      <c r="BQ39" s="517"/>
      <c r="BR39" s="518"/>
      <c r="BS39" s="515">
        <f t="shared" si="4"/>
        <v>0</v>
      </c>
      <c r="BT39" s="516"/>
      <c r="BU39" s="515">
        <f t="shared" si="5"/>
        <v>0</v>
      </c>
      <c r="BV39" s="516"/>
    </row>
    <row r="40" spans="1:74" ht="12.75" customHeight="1">
      <c r="A40" s="293"/>
      <c r="B40" s="291"/>
      <c r="C40" s="291"/>
      <c r="D40" s="291" t="s">
        <v>194</v>
      </c>
      <c r="E40" s="291"/>
      <c r="F40" s="291"/>
      <c r="G40" s="291"/>
      <c r="H40" s="291"/>
      <c r="I40" s="291"/>
      <c r="J40" s="291"/>
      <c r="K40" s="291"/>
      <c r="L40" s="294"/>
      <c r="M40" s="513"/>
      <c r="N40" s="514"/>
      <c r="O40" s="515"/>
      <c r="P40" s="516"/>
      <c r="Q40" s="515"/>
      <c r="R40" s="516"/>
      <c r="T40" s="293"/>
      <c r="U40" s="291"/>
      <c r="V40" s="291"/>
      <c r="W40" s="291" t="s">
        <v>194</v>
      </c>
      <c r="X40" s="291"/>
      <c r="Y40" s="291"/>
      <c r="Z40" s="291"/>
      <c r="AA40" s="291"/>
      <c r="AB40" s="291"/>
      <c r="AC40" s="291"/>
      <c r="AD40" s="291"/>
      <c r="AE40" s="294"/>
      <c r="AF40" s="517"/>
      <c r="AG40" s="518"/>
      <c r="AH40" s="515">
        <f t="shared" si="0"/>
        <v>0</v>
      </c>
      <c r="AI40" s="516"/>
      <c r="AJ40" s="515">
        <f t="shared" si="1"/>
        <v>0</v>
      </c>
      <c r="AK40" s="516"/>
      <c r="AL40" s="293"/>
      <c r="AM40" s="291"/>
      <c r="AN40" s="291"/>
      <c r="AO40" s="291" t="s">
        <v>194</v>
      </c>
      <c r="AP40" s="291"/>
      <c r="AQ40" s="291"/>
      <c r="AR40" s="291"/>
      <c r="AS40" s="291"/>
      <c r="AT40" s="291"/>
      <c r="AU40" s="291"/>
      <c r="AV40" s="291"/>
      <c r="AW40" s="294"/>
      <c r="AX40" s="517"/>
      <c r="AY40" s="518"/>
      <c r="AZ40" s="515">
        <f t="shared" si="2"/>
        <v>0</v>
      </c>
      <c r="BA40" s="516"/>
      <c r="BB40" s="515">
        <f t="shared" si="3"/>
        <v>0</v>
      </c>
      <c r="BC40" s="516"/>
      <c r="BE40" s="293"/>
      <c r="BF40" s="291"/>
      <c r="BG40" s="291"/>
      <c r="BH40" s="291" t="s">
        <v>194</v>
      </c>
      <c r="BI40" s="291"/>
      <c r="BJ40" s="291"/>
      <c r="BK40" s="291"/>
      <c r="BL40" s="291"/>
      <c r="BM40" s="291"/>
      <c r="BN40" s="291"/>
      <c r="BO40" s="291"/>
      <c r="BP40" s="294"/>
      <c r="BQ40" s="517"/>
      <c r="BR40" s="518"/>
      <c r="BS40" s="515">
        <f t="shared" si="4"/>
        <v>0</v>
      </c>
      <c r="BT40" s="516"/>
      <c r="BU40" s="515">
        <f t="shared" si="5"/>
        <v>0</v>
      </c>
      <c r="BV40" s="516"/>
    </row>
    <row r="41" spans="1:74" ht="12.75" customHeight="1">
      <c r="A41" s="293"/>
      <c r="B41" s="291"/>
      <c r="C41" s="291"/>
      <c r="D41" s="291" t="s">
        <v>195</v>
      </c>
      <c r="E41" s="291"/>
      <c r="F41" s="291"/>
      <c r="G41" s="295"/>
      <c r="H41" s="295"/>
      <c r="I41" s="295"/>
      <c r="J41" s="295"/>
      <c r="K41" s="295"/>
      <c r="L41" s="294"/>
      <c r="M41" s="513"/>
      <c r="N41" s="514"/>
      <c r="O41" s="515"/>
      <c r="P41" s="516"/>
      <c r="Q41" s="515"/>
      <c r="R41" s="516"/>
      <c r="T41" s="293"/>
      <c r="U41" s="291"/>
      <c r="V41" s="291"/>
      <c r="W41" s="291" t="s">
        <v>195</v>
      </c>
      <c r="X41" s="291"/>
      <c r="Y41" s="291"/>
      <c r="Z41" s="296"/>
      <c r="AA41" s="296"/>
      <c r="AB41" s="296"/>
      <c r="AC41" s="296"/>
      <c r="AD41" s="296"/>
      <c r="AE41" s="294"/>
      <c r="AF41" s="517"/>
      <c r="AG41" s="518"/>
      <c r="AH41" s="515">
        <f t="shared" si="0"/>
        <v>0</v>
      </c>
      <c r="AI41" s="516"/>
      <c r="AJ41" s="515">
        <f t="shared" si="1"/>
        <v>0</v>
      </c>
      <c r="AK41" s="516"/>
      <c r="AL41" s="293"/>
      <c r="AM41" s="291"/>
      <c r="AN41" s="291"/>
      <c r="AO41" s="291" t="s">
        <v>195</v>
      </c>
      <c r="AP41" s="291"/>
      <c r="AQ41" s="291"/>
      <c r="AR41" s="296"/>
      <c r="AS41" s="296"/>
      <c r="AT41" s="296"/>
      <c r="AU41" s="296"/>
      <c r="AV41" s="296"/>
      <c r="AW41" s="294"/>
      <c r="AX41" s="517"/>
      <c r="AY41" s="518"/>
      <c r="AZ41" s="515">
        <f t="shared" si="2"/>
        <v>0</v>
      </c>
      <c r="BA41" s="516"/>
      <c r="BB41" s="515">
        <f t="shared" si="3"/>
        <v>0</v>
      </c>
      <c r="BC41" s="516"/>
      <c r="BE41" s="293"/>
      <c r="BF41" s="291"/>
      <c r="BG41" s="291"/>
      <c r="BH41" s="291" t="s">
        <v>195</v>
      </c>
      <c r="BI41" s="291"/>
      <c r="BJ41" s="291"/>
      <c r="BK41" s="296"/>
      <c r="BL41" s="296"/>
      <c r="BM41" s="296"/>
      <c r="BN41" s="296"/>
      <c r="BO41" s="296"/>
      <c r="BP41" s="294"/>
      <c r="BQ41" s="517"/>
      <c r="BR41" s="518"/>
      <c r="BS41" s="515">
        <f t="shared" si="4"/>
        <v>0</v>
      </c>
      <c r="BT41" s="516"/>
      <c r="BU41" s="515">
        <f t="shared" si="5"/>
        <v>0</v>
      </c>
      <c r="BV41" s="516"/>
    </row>
    <row r="42" spans="1:74" ht="12.75" customHeight="1">
      <c r="A42" s="293" t="s">
        <v>196</v>
      </c>
      <c r="B42" s="291" t="s">
        <v>197</v>
      </c>
      <c r="C42" s="291"/>
      <c r="D42" s="291"/>
      <c r="E42" s="291"/>
      <c r="F42" s="291"/>
      <c r="G42" s="291"/>
      <c r="H42" s="291"/>
      <c r="I42" s="291"/>
      <c r="J42" s="291"/>
      <c r="K42" s="291"/>
      <c r="L42" s="294"/>
      <c r="M42" s="513"/>
      <c r="N42" s="514"/>
      <c r="O42" s="515"/>
      <c r="P42" s="516"/>
      <c r="Q42" s="515"/>
      <c r="R42" s="516"/>
      <c r="T42" s="293" t="s">
        <v>196</v>
      </c>
      <c r="U42" s="291" t="s">
        <v>197</v>
      </c>
      <c r="V42" s="291"/>
      <c r="W42" s="291"/>
      <c r="X42" s="291"/>
      <c r="Y42" s="291"/>
      <c r="Z42" s="291"/>
      <c r="AA42" s="291"/>
      <c r="AB42" s="291"/>
      <c r="AC42" s="291"/>
      <c r="AD42" s="291"/>
      <c r="AE42" s="294"/>
      <c r="AF42" s="517"/>
      <c r="AG42" s="518"/>
      <c r="AH42" s="515">
        <f t="shared" si="0"/>
        <v>0</v>
      </c>
      <c r="AI42" s="516"/>
      <c r="AJ42" s="515">
        <f t="shared" si="1"/>
        <v>0</v>
      </c>
      <c r="AK42" s="516"/>
      <c r="AL42" s="293" t="s">
        <v>196</v>
      </c>
      <c r="AM42" s="291" t="s">
        <v>197</v>
      </c>
      <c r="AN42" s="291"/>
      <c r="AO42" s="291"/>
      <c r="AP42" s="291"/>
      <c r="AQ42" s="291"/>
      <c r="AR42" s="291"/>
      <c r="AS42" s="291"/>
      <c r="AT42" s="291"/>
      <c r="AU42" s="291"/>
      <c r="AV42" s="291"/>
      <c r="AW42" s="294"/>
      <c r="AX42" s="517"/>
      <c r="AY42" s="518"/>
      <c r="AZ42" s="515">
        <f t="shared" si="2"/>
        <v>0</v>
      </c>
      <c r="BA42" s="516"/>
      <c r="BB42" s="515">
        <f t="shared" si="3"/>
        <v>0</v>
      </c>
      <c r="BC42" s="516"/>
      <c r="BE42" s="293" t="s">
        <v>196</v>
      </c>
      <c r="BF42" s="291" t="s">
        <v>197</v>
      </c>
      <c r="BG42" s="291"/>
      <c r="BH42" s="291"/>
      <c r="BI42" s="291"/>
      <c r="BJ42" s="291"/>
      <c r="BK42" s="291"/>
      <c r="BL42" s="291"/>
      <c r="BM42" s="291"/>
      <c r="BN42" s="291"/>
      <c r="BO42" s="291"/>
      <c r="BP42" s="294"/>
      <c r="BQ42" s="517"/>
      <c r="BR42" s="518"/>
      <c r="BS42" s="515">
        <f t="shared" si="4"/>
        <v>0</v>
      </c>
      <c r="BT42" s="516"/>
      <c r="BU42" s="515">
        <f t="shared" si="5"/>
        <v>0</v>
      </c>
      <c r="BV42" s="516"/>
    </row>
    <row r="43" spans="1:74" ht="12.75" customHeight="1">
      <c r="A43" s="293"/>
      <c r="B43" s="291" t="s">
        <v>198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4"/>
      <c r="M43" s="513"/>
      <c r="N43" s="514"/>
      <c r="O43" s="515"/>
      <c r="P43" s="516"/>
      <c r="Q43" s="515"/>
      <c r="R43" s="516"/>
      <c r="T43" s="293"/>
      <c r="U43" s="291" t="s">
        <v>198</v>
      </c>
      <c r="V43" s="291"/>
      <c r="W43" s="291"/>
      <c r="X43" s="291"/>
      <c r="Y43" s="291"/>
      <c r="Z43" s="291"/>
      <c r="AA43" s="291"/>
      <c r="AB43" s="291"/>
      <c r="AC43" s="291"/>
      <c r="AD43" s="291"/>
      <c r="AE43" s="294"/>
      <c r="AF43" s="517"/>
      <c r="AG43" s="518"/>
      <c r="AH43" s="515">
        <f t="shared" si="0"/>
        <v>0</v>
      </c>
      <c r="AI43" s="516"/>
      <c r="AJ43" s="515">
        <f t="shared" si="1"/>
        <v>0</v>
      </c>
      <c r="AK43" s="516"/>
      <c r="AL43" s="293"/>
      <c r="AM43" s="291" t="s">
        <v>198</v>
      </c>
      <c r="AN43" s="291"/>
      <c r="AO43" s="291"/>
      <c r="AP43" s="291"/>
      <c r="AQ43" s="291"/>
      <c r="AR43" s="291"/>
      <c r="AS43" s="291"/>
      <c r="AT43" s="291"/>
      <c r="AU43" s="291"/>
      <c r="AV43" s="291"/>
      <c r="AW43" s="294"/>
      <c r="AX43" s="517"/>
      <c r="AY43" s="518"/>
      <c r="AZ43" s="515">
        <f t="shared" si="2"/>
        <v>0</v>
      </c>
      <c r="BA43" s="516"/>
      <c r="BB43" s="515">
        <f t="shared" si="3"/>
        <v>0</v>
      </c>
      <c r="BC43" s="516"/>
      <c r="BE43" s="293"/>
      <c r="BF43" s="291" t="s">
        <v>198</v>
      </c>
      <c r="BG43" s="291"/>
      <c r="BH43" s="291"/>
      <c r="BI43" s="291"/>
      <c r="BJ43" s="291"/>
      <c r="BK43" s="291"/>
      <c r="BL43" s="291"/>
      <c r="BM43" s="291"/>
      <c r="BN43" s="291"/>
      <c r="BO43" s="291"/>
      <c r="BP43" s="294"/>
      <c r="BQ43" s="517"/>
      <c r="BR43" s="518"/>
      <c r="BS43" s="515">
        <f t="shared" si="4"/>
        <v>0</v>
      </c>
      <c r="BT43" s="516"/>
      <c r="BU43" s="515">
        <f t="shared" si="5"/>
        <v>0</v>
      </c>
      <c r="BV43" s="516"/>
    </row>
    <row r="44" spans="1:74" ht="12.75" customHeight="1">
      <c r="A44" s="293"/>
      <c r="B44" s="291" t="s">
        <v>199</v>
      </c>
      <c r="C44" s="291"/>
      <c r="D44" s="291"/>
      <c r="E44" s="291"/>
      <c r="F44" s="291"/>
      <c r="G44" s="291"/>
      <c r="H44" s="291"/>
      <c r="I44" s="291"/>
      <c r="J44" s="291"/>
      <c r="K44" s="291"/>
      <c r="L44" s="294"/>
      <c r="M44" s="513"/>
      <c r="N44" s="514"/>
      <c r="O44" s="515"/>
      <c r="P44" s="516"/>
      <c r="Q44" s="515"/>
      <c r="R44" s="516"/>
      <c r="T44" s="293"/>
      <c r="U44" s="291" t="s">
        <v>199</v>
      </c>
      <c r="V44" s="291"/>
      <c r="W44" s="291"/>
      <c r="X44" s="291"/>
      <c r="Y44" s="291"/>
      <c r="Z44" s="291"/>
      <c r="AA44" s="291"/>
      <c r="AB44" s="291"/>
      <c r="AC44" s="291"/>
      <c r="AD44" s="291"/>
      <c r="AE44" s="294"/>
      <c r="AF44" s="517"/>
      <c r="AG44" s="518"/>
      <c r="AH44" s="515">
        <f t="shared" si="0"/>
        <v>0</v>
      </c>
      <c r="AI44" s="516"/>
      <c r="AJ44" s="515">
        <f t="shared" si="1"/>
        <v>0</v>
      </c>
      <c r="AK44" s="516"/>
      <c r="AL44" s="293"/>
      <c r="AM44" s="291" t="s">
        <v>199</v>
      </c>
      <c r="AN44" s="291"/>
      <c r="AO44" s="291"/>
      <c r="AP44" s="291"/>
      <c r="AQ44" s="291"/>
      <c r="AR44" s="291"/>
      <c r="AS44" s="291"/>
      <c r="AT44" s="291"/>
      <c r="AU44" s="291"/>
      <c r="AV44" s="291"/>
      <c r="AW44" s="294"/>
      <c r="AX44" s="517"/>
      <c r="AY44" s="518"/>
      <c r="AZ44" s="515">
        <f t="shared" si="2"/>
        <v>0</v>
      </c>
      <c r="BA44" s="516"/>
      <c r="BB44" s="515">
        <f t="shared" si="3"/>
        <v>0</v>
      </c>
      <c r="BC44" s="516"/>
      <c r="BE44" s="293"/>
      <c r="BF44" s="291" t="s">
        <v>199</v>
      </c>
      <c r="BG44" s="291"/>
      <c r="BH44" s="291"/>
      <c r="BI44" s="291"/>
      <c r="BJ44" s="291"/>
      <c r="BK44" s="291"/>
      <c r="BL44" s="291"/>
      <c r="BM44" s="291"/>
      <c r="BN44" s="291"/>
      <c r="BO44" s="291"/>
      <c r="BP44" s="294"/>
      <c r="BQ44" s="517"/>
      <c r="BR44" s="518"/>
      <c r="BS44" s="515">
        <f t="shared" si="4"/>
        <v>0</v>
      </c>
      <c r="BT44" s="516"/>
      <c r="BU44" s="515">
        <f t="shared" si="5"/>
        <v>0</v>
      </c>
      <c r="BV44" s="516"/>
    </row>
    <row r="45" spans="1:74" ht="12.75" customHeight="1">
      <c r="A45" s="293"/>
      <c r="B45" s="291" t="s">
        <v>228</v>
      </c>
      <c r="C45" s="291"/>
      <c r="D45" s="291"/>
      <c r="E45" s="291"/>
      <c r="F45" s="291"/>
      <c r="G45" s="291"/>
      <c r="H45" s="291"/>
      <c r="I45" s="291"/>
      <c r="J45" s="291"/>
      <c r="K45" s="291"/>
      <c r="L45" s="294"/>
      <c r="M45" s="513"/>
      <c r="N45" s="514"/>
      <c r="O45" s="515"/>
      <c r="P45" s="516"/>
      <c r="Q45" s="515">
        <f>ROUND(O45*3%,2)</f>
        <v>0</v>
      </c>
      <c r="R45" s="516"/>
      <c r="T45" s="293"/>
      <c r="U45" s="290" t="s">
        <v>200</v>
      </c>
      <c r="V45" s="291"/>
      <c r="W45" s="291"/>
      <c r="X45" s="291"/>
      <c r="Y45" s="291"/>
      <c r="Z45" s="291"/>
      <c r="AA45" s="291"/>
      <c r="AB45" s="291"/>
      <c r="AC45" s="291"/>
      <c r="AD45" s="291"/>
      <c r="AE45" s="294"/>
      <c r="AF45" s="524">
        <f>$M45</f>
        <v>0</v>
      </c>
      <c r="AG45" s="525"/>
      <c r="AH45" s="515">
        <f t="shared" si="0"/>
        <v>0</v>
      </c>
      <c r="AI45" s="516"/>
      <c r="AJ45" s="515">
        <f t="shared" si="1"/>
        <v>0</v>
      </c>
      <c r="AK45" s="516"/>
      <c r="AL45" s="293"/>
      <c r="AM45" s="290" t="s">
        <v>200</v>
      </c>
      <c r="AN45" s="291"/>
      <c r="AO45" s="291"/>
      <c r="AP45" s="291"/>
      <c r="AQ45" s="291"/>
      <c r="AR45" s="291"/>
      <c r="AS45" s="291"/>
      <c r="AT45" s="291"/>
      <c r="AU45" s="291"/>
      <c r="AV45" s="291"/>
      <c r="AW45" s="294"/>
      <c r="AX45" s="524">
        <f>$M45</f>
        <v>0</v>
      </c>
      <c r="AY45" s="525"/>
      <c r="AZ45" s="515">
        <f t="shared" si="2"/>
        <v>0</v>
      </c>
      <c r="BA45" s="516"/>
      <c r="BB45" s="515">
        <f t="shared" si="3"/>
        <v>0</v>
      </c>
      <c r="BC45" s="516"/>
      <c r="BE45" s="293"/>
      <c r="BF45" s="290" t="s">
        <v>200</v>
      </c>
      <c r="BG45" s="291"/>
      <c r="BH45" s="291"/>
      <c r="BI45" s="291"/>
      <c r="BJ45" s="291"/>
      <c r="BK45" s="291"/>
      <c r="BL45" s="291"/>
      <c r="BM45" s="291"/>
      <c r="BN45" s="291"/>
      <c r="BO45" s="291"/>
      <c r="BP45" s="294"/>
      <c r="BQ45" s="524">
        <f>$M45</f>
        <v>0</v>
      </c>
      <c r="BR45" s="525"/>
      <c r="BS45" s="515">
        <f t="shared" si="4"/>
        <v>0</v>
      </c>
      <c r="BT45" s="516"/>
      <c r="BU45" s="515">
        <f t="shared" si="5"/>
        <v>0</v>
      </c>
      <c r="BV45" s="516"/>
    </row>
    <row r="46" spans="1:74" ht="12.75" customHeight="1">
      <c r="A46" s="293" t="s">
        <v>201</v>
      </c>
      <c r="B46" s="291" t="s">
        <v>202</v>
      </c>
      <c r="C46" s="291"/>
      <c r="D46" s="291"/>
      <c r="E46" s="521" t="str">
        <f>IF(D16="","",VLOOKUP(D16,DETA!A4:S500,10))</f>
        <v>ค่าจ้าง</v>
      </c>
      <c r="F46" s="521"/>
      <c r="G46" s="521"/>
      <c r="H46" s="521"/>
      <c r="I46" s="521"/>
      <c r="J46" s="521"/>
      <c r="K46" s="521"/>
      <c r="L46" s="294"/>
      <c r="M46" s="522" t="str">
        <f>IF($D16="","",VLOOKUP($D16,DETA!$A$3:$ED$500,9))</f>
        <v>20/01/2563</v>
      </c>
      <c r="N46" s="523"/>
      <c r="O46" s="515">
        <f>IF($D16="","",VLOOKUP($D16,DETA!$A$3:$DO$500,12))</f>
        <v>40000</v>
      </c>
      <c r="P46" s="516"/>
      <c r="Q46" s="515">
        <f>IF($D16="","",VLOOKUP($D16,DETA!$A$3:$EC$500,13))</f>
        <v>1200</v>
      </c>
      <c r="R46" s="516"/>
      <c r="T46" s="293" t="s">
        <v>201</v>
      </c>
      <c r="U46" s="291" t="s">
        <v>202</v>
      </c>
      <c r="V46" s="291"/>
      <c r="W46" s="291"/>
      <c r="X46" s="297" t="str">
        <f>$E46</f>
        <v>ค่าจ้าง</v>
      </c>
      <c r="Y46" s="297"/>
      <c r="Z46" s="297"/>
      <c r="AA46" s="297"/>
      <c r="AB46" s="297"/>
      <c r="AC46" s="297"/>
      <c r="AD46" s="297"/>
      <c r="AE46" s="294"/>
      <c r="AF46" s="524" t="str">
        <f>$M46</f>
        <v>20/01/2563</v>
      </c>
      <c r="AG46" s="525"/>
      <c r="AH46" s="515">
        <f t="shared" si="0"/>
        <v>40000</v>
      </c>
      <c r="AI46" s="516"/>
      <c r="AJ46" s="515">
        <f t="shared" si="1"/>
        <v>1200</v>
      </c>
      <c r="AK46" s="516"/>
      <c r="AL46" s="293" t="s">
        <v>201</v>
      </c>
      <c r="AM46" s="291" t="s">
        <v>202</v>
      </c>
      <c r="AN46" s="291"/>
      <c r="AO46" s="291"/>
      <c r="AP46" s="297" t="str">
        <f>$E46</f>
        <v>ค่าจ้าง</v>
      </c>
      <c r="AQ46" s="297"/>
      <c r="AR46" s="297"/>
      <c r="AS46" s="297"/>
      <c r="AT46" s="297"/>
      <c r="AU46" s="297"/>
      <c r="AV46" s="297"/>
      <c r="AW46" s="294"/>
      <c r="AX46" s="524" t="str">
        <f>$M46</f>
        <v>20/01/2563</v>
      </c>
      <c r="AY46" s="525"/>
      <c r="AZ46" s="515">
        <f t="shared" si="2"/>
        <v>40000</v>
      </c>
      <c r="BA46" s="516"/>
      <c r="BB46" s="515">
        <f t="shared" si="3"/>
        <v>1200</v>
      </c>
      <c r="BC46" s="516"/>
      <c r="BE46" s="293" t="s">
        <v>201</v>
      </c>
      <c r="BF46" s="291" t="s">
        <v>202</v>
      </c>
      <c r="BG46" s="291"/>
      <c r="BH46" s="291"/>
      <c r="BI46" s="297" t="str">
        <f>$E46</f>
        <v>ค่าจ้าง</v>
      </c>
      <c r="BJ46" s="297"/>
      <c r="BK46" s="297"/>
      <c r="BL46" s="297"/>
      <c r="BM46" s="297"/>
      <c r="BN46" s="297"/>
      <c r="BO46" s="297"/>
      <c r="BP46" s="294"/>
      <c r="BQ46" s="524" t="str">
        <f>$M46</f>
        <v>20/01/2563</v>
      </c>
      <c r="BR46" s="525"/>
      <c r="BS46" s="515">
        <f t="shared" si="4"/>
        <v>40000</v>
      </c>
      <c r="BT46" s="516"/>
      <c r="BU46" s="515">
        <f t="shared" si="5"/>
        <v>1200</v>
      </c>
      <c r="BV46" s="516"/>
    </row>
    <row r="47" spans="1:74" ht="10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300"/>
      <c r="M47" s="534"/>
      <c r="N47" s="535"/>
      <c r="O47" s="519"/>
      <c r="P47" s="520"/>
      <c r="Q47" s="519"/>
      <c r="R47" s="520"/>
      <c r="T47" s="298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300"/>
      <c r="AF47" s="532"/>
      <c r="AG47" s="533"/>
      <c r="AH47" s="519"/>
      <c r="AI47" s="520"/>
      <c r="AJ47" s="519"/>
      <c r="AK47" s="520"/>
      <c r="AL47" s="298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300"/>
      <c r="AX47" s="532"/>
      <c r="AY47" s="533"/>
      <c r="AZ47" s="519"/>
      <c r="BA47" s="520"/>
      <c r="BB47" s="519"/>
      <c r="BC47" s="520"/>
      <c r="BE47" s="298"/>
      <c r="BF47" s="299"/>
      <c r="BG47" s="299"/>
      <c r="BH47" s="299"/>
      <c r="BI47" s="299"/>
      <c r="BJ47" s="299"/>
      <c r="BK47" s="299"/>
      <c r="BL47" s="299"/>
      <c r="BM47" s="299"/>
      <c r="BN47" s="299"/>
      <c r="BO47" s="299"/>
      <c r="BP47" s="300"/>
      <c r="BQ47" s="532"/>
      <c r="BR47" s="533"/>
      <c r="BS47" s="519"/>
      <c r="BT47" s="520"/>
      <c r="BU47" s="519"/>
      <c r="BV47" s="520"/>
    </row>
    <row r="48" spans="1:74" ht="16" customHeight="1">
      <c r="A48" s="301"/>
      <c r="B48" s="283"/>
      <c r="C48" s="283"/>
      <c r="D48" s="283"/>
      <c r="E48" s="283"/>
      <c r="F48" s="283"/>
      <c r="G48" s="283"/>
      <c r="H48" s="283"/>
      <c r="I48" s="283"/>
      <c r="J48" s="283" t="s">
        <v>203</v>
      </c>
      <c r="K48" s="283"/>
      <c r="L48" s="283"/>
      <c r="M48" s="283"/>
      <c r="N48" s="283"/>
      <c r="O48" s="528">
        <f>SUM(O23:P47)</f>
        <v>40000</v>
      </c>
      <c r="P48" s="529"/>
      <c r="Q48" s="530">
        <f>SUM(Q23:R47)</f>
        <v>1200</v>
      </c>
      <c r="R48" s="531"/>
      <c r="T48" s="301"/>
      <c r="U48" s="283"/>
      <c r="V48" s="283"/>
      <c r="W48" s="283"/>
      <c r="X48" s="283"/>
      <c r="Y48" s="283"/>
      <c r="Z48" s="283"/>
      <c r="AA48" s="283"/>
      <c r="AB48" s="283"/>
      <c r="AC48" s="283" t="s">
        <v>203</v>
      </c>
      <c r="AD48" s="283"/>
      <c r="AE48" s="283"/>
      <c r="AF48" s="283"/>
      <c r="AG48" s="283"/>
      <c r="AH48" s="519">
        <f>SUM(AH23:AI47)</f>
        <v>40000</v>
      </c>
      <c r="AI48" s="520"/>
      <c r="AJ48" s="519">
        <f>SUM(AJ23:AK47)</f>
        <v>1200</v>
      </c>
      <c r="AK48" s="520"/>
      <c r="AL48" s="301"/>
      <c r="AM48" s="283"/>
      <c r="AN48" s="283"/>
      <c r="AO48" s="283"/>
      <c r="AP48" s="283"/>
      <c r="AQ48" s="283"/>
      <c r="AR48" s="283"/>
      <c r="AS48" s="283"/>
      <c r="AT48" s="283"/>
      <c r="AU48" s="283" t="s">
        <v>203</v>
      </c>
      <c r="AV48" s="283"/>
      <c r="AW48" s="283"/>
      <c r="AX48" s="283"/>
      <c r="AY48" s="283"/>
      <c r="AZ48" s="519">
        <f>SUM(AZ23:BA47)</f>
        <v>40000</v>
      </c>
      <c r="BA48" s="520"/>
      <c r="BB48" s="519">
        <f>SUM(BB23:BC47)</f>
        <v>1200</v>
      </c>
      <c r="BC48" s="520"/>
      <c r="BE48" s="301"/>
      <c r="BF48" s="283"/>
      <c r="BG48" s="283"/>
      <c r="BH48" s="283"/>
      <c r="BI48" s="283"/>
      <c r="BJ48" s="283"/>
      <c r="BK48" s="283"/>
      <c r="BL48" s="283"/>
      <c r="BM48" s="283"/>
      <c r="BN48" s="283" t="s">
        <v>203</v>
      </c>
      <c r="BO48" s="283"/>
      <c r="BP48" s="283"/>
      <c r="BQ48" s="283"/>
      <c r="BR48" s="283"/>
      <c r="BS48" s="519">
        <f>SUM(BS23:BT47)</f>
        <v>40000</v>
      </c>
      <c r="BT48" s="520"/>
      <c r="BU48" s="519">
        <f>SUM(BU23:BV47)</f>
        <v>1200</v>
      </c>
      <c r="BV48" s="520"/>
    </row>
    <row r="49" spans="1:74" ht="12.75" customHeight="1" thickBot="1">
      <c r="A49" s="260"/>
      <c r="O49" s="254"/>
      <c r="P49" s="254"/>
      <c r="Q49" s="254"/>
      <c r="R49" s="239"/>
      <c r="T49" s="260"/>
      <c r="AH49" s="254"/>
      <c r="AI49" s="254"/>
      <c r="AJ49" s="254"/>
      <c r="AK49" s="239"/>
      <c r="AL49" s="260"/>
      <c r="AZ49" s="254"/>
      <c r="BA49" s="254"/>
      <c r="BB49" s="254"/>
      <c r="BC49" s="239"/>
      <c r="BE49" s="260"/>
      <c r="BS49" s="254"/>
      <c r="BT49" s="254"/>
      <c r="BU49" s="254"/>
      <c r="BV49" s="239"/>
    </row>
    <row r="50" spans="1:74" ht="20.149999999999999" customHeight="1" thickBot="1">
      <c r="A50" s="302" t="s">
        <v>204</v>
      </c>
      <c r="B50" s="303"/>
      <c r="C50" s="303"/>
      <c r="D50" s="303"/>
      <c r="E50" s="303"/>
      <c r="F50" s="303"/>
      <c r="G50" s="477" t="str">
        <f>CONCATENATE("-- ",BAHTTEXT(Q48)," --")</f>
        <v>-- หนึ่งพันสองร้อยบาทถ้วน --</v>
      </c>
      <c r="H50" s="478"/>
      <c r="I50" s="478"/>
      <c r="J50" s="478"/>
      <c r="K50" s="478"/>
      <c r="L50" s="478"/>
      <c r="M50" s="478"/>
      <c r="N50" s="478"/>
      <c r="O50" s="478"/>
      <c r="P50" s="478"/>
      <c r="Q50" s="478"/>
      <c r="R50" s="479"/>
      <c r="T50" s="302" t="s">
        <v>204</v>
      </c>
      <c r="U50" s="303"/>
      <c r="V50" s="303"/>
      <c r="W50" s="303"/>
      <c r="X50" s="303"/>
      <c r="Y50" s="303"/>
      <c r="Z50" s="304"/>
      <c r="AA50" s="305"/>
      <c r="AB50" s="305" t="str">
        <f>$G50</f>
        <v>-- หนึ่งพันสองร้อยบาทถ้วน --</v>
      </c>
      <c r="AC50" s="305"/>
      <c r="AD50" s="305"/>
      <c r="AE50" s="305"/>
      <c r="AF50" s="305"/>
      <c r="AG50" s="305"/>
      <c r="AH50" s="305"/>
      <c r="AI50" s="305"/>
      <c r="AJ50" s="305"/>
      <c r="AK50" s="306"/>
      <c r="AL50" s="302" t="s">
        <v>204</v>
      </c>
      <c r="AM50" s="303"/>
      <c r="AN50" s="303"/>
      <c r="AO50" s="303"/>
      <c r="AP50" s="303"/>
      <c r="AQ50" s="303"/>
      <c r="AR50" s="304"/>
      <c r="AS50" s="305"/>
      <c r="AT50" s="305" t="str">
        <f>$G50</f>
        <v>-- หนึ่งพันสองร้อยบาทถ้วน --</v>
      </c>
      <c r="AU50" s="305"/>
      <c r="AV50" s="305"/>
      <c r="AW50" s="305"/>
      <c r="AX50" s="305"/>
      <c r="AY50" s="305"/>
      <c r="AZ50" s="305"/>
      <c r="BA50" s="305"/>
      <c r="BB50" s="305"/>
      <c r="BC50" s="306"/>
      <c r="BE50" s="302" t="s">
        <v>204</v>
      </c>
      <c r="BF50" s="303"/>
      <c r="BG50" s="303"/>
      <c r="BH50" s="303"/>
      <c r="BI50" s="303"/>
      <c r="BJ50" s="303"/>
      <c r="BK50" s="304"/>
      <c r="BL50" s="305"/>
      <c r="BM50" s="305" t="str">
        <f>$G50</f>
        <v>-- หนึ่งพันสองร้อยบาทถ้วน --</v>
      </c>
      <c r="BN50" s="305"/>
      <c r="BO50" s="305"/>
      <c r="BP50" s="305"/>
      <c r="BQ50" s="305"/>
      <c r="BR50" s="305"/>
      <c r="BS50" s="305"/>
      <c r="BT50" s="305"/>
      <c r="BU50" s="305"/>
      <c r="BV50" s="306"/>
    </row>
    <row r="51" spans="1:74" ht="12.75" customHeight="1">
      <c r="A51" s="265"/>
      <c r="R51" s="268"/>
      <c r="T51" s="265"/>
      <c r="AK51" s="268"/>
      <c r="AL51" s="265"/>
      <c r="BC51" s="268"/>
      <c r="BE51" s="265"/>
      <c r="BV51" s="268"/>
    </row>
    <row r="52" spans="1:74">
      <c r="A52" s="301"/>
      <c r="B52" s="307" t="s">
        <v>205</v>
      </c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 t="s">
        <v>206</v>
      </c>
      <c r="P52" s="307"/>
      <c r="Q52" s="307"/>
      <c r="R52" s="308" t="s">
        <v>207</v>
      </c>
      <c r="T52" s="301"/>
      <c r="U52" s="307" t="s">
        <v>205</v>
      </c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 t="s">
        <v>206</v>
      </c>
      <c r="AI52" s="307"/>
      <c r="AJ52" s="307"/>
      <c r="AK52" s="308" t="s">
        <v>207</v>
      </c>
      <c r="AL52" s="301"/>
      <c r="AM52" s="307" t="s">
        <v>205</v>
      </c>
      <c r="AN52" s="307"/>
      <c r="AO52" s="307"/>
      <c r="AP52" s="307"/>
      <c r="AQ52" s="307"/>
      <c r="AR52" s="307"/>
      <c r="AS52" s="307"/>
      <c r="AT52" s="307"/>
      <c r="AU52" s="307"/>
      <c r="AV52" s="307"/>
      <c r="AW52" s="307"/>
      <c r="AX52" s="307"/>
      <c r="AY52" s="307"/>
      <c r="AZ52" s="307" t="s">
        <v>206</v>
      </c>
      <c r="BA52" s="307"/>
      <c r="BB52" s="307"/>
      <c r="BC52" s="308" t="s">
        <v>207</v>
      </c>
      <c r="BE52" s="301"/>
      <c r="BF52" s="307" t="s">
        <v>205</v>
      </c>
      <c r="BG52" s="307"/>
      <c r="BH52" s="307"/>
      <c r="BI52" s="307"/>
      <c r="BJ52" s="307"/>
      <c r="BK52" s="307"/>
      <c r="BL52" s="307"/>
      <c r="BM52" s="307"/>
      <c r="BN52" s="307"/>
      <c r="BO52" s="307"/>
      <c r="BP52" s="307"/>
      <c r="BQ52" s="307"/>
      <c r="BR52" s="307"/>
      <c r="BS52" s="307" t="s">
        <v>206</v>
      </c>
      <c r="BT52" s="307"/>
      <c r="BU52" s="307"/>
      <c r="BV52" s="308" t="s">
        <v>207</v>
      </c>
    </row>
    <row r="53" spans="1:74" ht="12.75" customHeight="1">
      <c r="A53" s="309"/>
      <c r="B53" s="281"/>
      <c r="C53" s="281" t="s">
        <v>208</v>
      </c>
      <c r="D53" s="281"/>
      <c r="E53" s="281"/>
      <c r="F53" s="281"/>
      <c r="G53" s="281"/>
      <c r="H53" s="281"/>
      <c r="I53" s="310"/>
      <c r="J53" s="311"/>
      <c r="K53" s="311"/>
      <c r="L53" s="281" t="s">
        <v>207</v>
      </c>
      <c r="M53" s="281"/>
      <c r="N53" s="281"/>
      <c r="O53" s="281"/>
      <c r="P53" s="281"/>
      <c r="Q53" s="281"/>
      <c r="R53" s="282"/>
      <c r="T53" s="309"/>
      <c r="U53" s="281"/>
      <c r="V53" s="281" t="s">
        <v>208</v>
      </c>
      <c r="W53" s="281"/>
      <c r="X53" s="281"/>
      <c r="Y53" s="281"/>
      <c r="Z53" s="281"/>
      <c r="AA53" s="281"/>
      <c r="AB53" s="311"/>
      <c r="AC53" s="311"/>
      <c r="AD53" s="311"/>
      <c r="AE53" s="281" t="s">
        <v>207</v>
      </c>
      <c r="AF53" s="281"/>
      <c r="AG53" s="281"/>
      <c r="AH53" s="281"/>
      <c r="AI53" s="281"/>
      <c r="AJ53" s="281"/>
      <c r="AK53" s="282"/>
      <c r="AL53" s="309"/>
      <c r="AM53" s="281"/>
      <c r="AN53" s="281" t="s">
        <v>208</v>
      </c>
      <c r="AO53" s="281"/>
      <c r="AP53" s="281"/>
      <c r="AQ53" s="281"/>
      <c r="AR53" s="281"/>
      <c r="AS53" s="281"/>
      <c r="AT53" s="311"/>
      <c r="AU53" s="311"/>
      <c r="AV53" s="311"/>
      <c r="AW53" s="281" t="s">
        <v>207</v>
      </c>
      <c r="AX53" s="281"/>
      <c r="AY53" s="281"/>
      <c r="AZ53" s="281"/>
      <c r="BA53" s="281"/>
      <c r="BB53" s="281"/>
      <c r="BC53" s="282"/>
      <c r="BE53" s="309"/>
      <c r="BF53" s="281"/>
      <c r="BG53" s="281" t="s">
        <v>208</v>
      </c>
      <c r="BH53" s="281"/>
      <c r="BI53" s="281"/>
      <c r="BJ53" s="281"/>
      <c r="BK53" s="281"/>
      <c r="BL53" s="281"/>
      <c r="BM53" s="311"/>
      <c r="BN53" s="311"/>
      <c r="BO53" s="311"/>
      <c r="BP53" s="281" t="s">
        <v>207</v>
      </c>
      <c r="BQ53" s="281"/>
      <c r="BR53" s="281"/>
      <c r="BS53" s="281"/>
      <c r="BT53" s="281"/>
      <c r="BU53" s="281"/>
      <c r="BV53" s="282"/>
    </row>
    <row r="54" spans="1:74" ht="12.75" customHeight="1">
      <c r="A54" s="312"/>
      <c r="B54" s="313"/>
      <c r="C54" s="313" t="s">
        <v>209</v>
      </c>
      <c r="D54" s="313"/>
      <c r="E54" s="313"/>
      <c r="F54" s="314"/>
      <c r="G54" s="313"/>
      <c r="H54" s="313"/>
      <c r="I54" s="313"/>
      <c r="J54" s="313"/>
      <c r="K54" s="313" t="s">
        <v>210</v>
      </c>
      <c r="L54" s="313"/>
      <c r="M54" s="313"/>
      <c r="N54" s="313"/>
      <c r="O54" s="313"/>
      <c r="P54" s="313"/>
      <c r="Q54" s="313"/>
      <c r="R54" s="315"/>
      <c r="T54" s="312"/>
      <c r="U54" s="313"/>
      <c r="V54" s="313" t="s">
        <v>209</v>
      </c>
      <c r="W54" s="313"/>
      <c r="X54" s="313"/>
      <c r="Y54" s="313"/>
      <c r="Z54" s="313"/>
      <c r="AA54" s="313"/>
      <c r="AB54" s="313"/>
      <c r="AC54" s="313"/>
      <c r="AD54" s="313" t="s">
        <v>210</v>
      </c>
      <c r="AE54" s="313"/>
      <c r="AF54" s="313"/>
      <c r="AG54" s="313"/>
      <c r="AH54" s="313"/>
      <c r="AI54" s="313"/>
      <c r="AJ54" s="313"/>
      <c r="AK54" s="315"/>
      <c r="AL54" s="312"/>
      <c r="AM54" s="313"/>
      <c r="AN54" s="313" t="s">
        <v>209</v>
      </c>
      <c r="AO54" s="313"/>
      <c r="AP54" s="313"/>
      <c r="AQ54" s="313"/>
      <c r="AR54" s="313"/>
      <c r="AS54" s="313"/>
      <c r="AT54" s="313"/>
      <c r="AU54" s="313"/>
      <c r="AV54" s="313" t="s">
        <v>210</v>
      </c>
      <c r="AW54" s="313"/>
      <c r="AX54" s="313"/>
      <c r="AY54" s="313"/>
      <c r="AZ54" s="313"/>
      <c r="BA54" s="313"/>
      <c r="BB54" s="313"/>
      <c r="BC54" s="315"/>
      <c r="BE54" s="312"/>
      <c r="BF54" s="313"/>
      <c r="BG54" s="313" t="s">
        <v>209</v>
      </c>
      <c r="BH54" s="313"/>
      <c r="BI54" s="313"/>
      <c r="BJ54" s="313"/>
      <c r="BK54" s="313"/>
      <c r="BL54" s="313"/>
      <c r="BM54" s="313"/>
      <c r="BN54" s="313"/>
      <c r="BO54" s="313" t="s">
        <v>210</v>
      </c>
      <c r="BP54" s="313"/>
      <c r="BQ54" s="313"/>
      <c r="BR54" s="313"/>
      <c r="BS54" s="313"/>
      <c r="BT54" s="313"/>
      <c r="BU54" s="313"/>
      <c r="BV54" s="315"/>
    </row>
    <row r="55" spans="1:74" ht="12.75" customHeight="1">
      <c r="A55" s="316" t="s">
        <v>133</v>
      </c>
      <c r="B55" s="238"/>
      <c r="C55" s="238"/>
      <c r="D55" s="238"/>
      <c r="E55" s="238"/>
      <c r="F55" s="316"/>
      <c r="G55" s="238" t="s">
        <v>211</v>
      </c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9"/>
      <c r="T55" s="316" t="s">
        <v>133</v>
      </c>
      <c r="U55" s="238"/>
      <c r="V55" s="238"/>
      <c r="W55" s="238"/>
      <c r="X55" s="238"/>
      <c r="Y55" s="316"/>
      <c r="Z55" s="238" t="s">
        <v>211</v>
      </c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9"/>
      <c r="AL55" s="316" t="s">
        <v>133</v>
      </c>
      <c r="AM55" s="238"/>
      <c r="AN55" s="238"/>
      <c r="AO55" s="238"/>
      <c r="AP55" s="238"/>
      <c r="AQ55" s="316"/>
      <c r="AR55" s="238" t="s">
        <v>211</v>
      </c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239"/>
      <c r="BE55" s="316" t="s">
        <v>133</v>
      </c>
      <c r="BF55" s="238"/>
      <c r="BG55" s="238"/>
      <c r="BH55" s="238"/>
      <c r="BI55" s="238"/>
      <c r="BJ55" s="316"/>
      <c r="BK55" s="238" t="s">
        <v>211</v>
      </c>
      <c r="BL55" s="238"/>
      <c r="BM55" s="238"/>
      <c r="BN55" s="238"/>
      <c r="BO55" s="238"/>
      <c r="BP55" s="238"/>
      <c r="BQ55" s="238"/>
      <c r="BR55" s="238"/>
      <c r="BS55" s="238"/>
      <c r="BT55" s="238"/>
      <c r="BU55" s="238"/>
      <c r="BV55" s="239"/>
    </row>
    <row r="56" spans="1:74" ht="14.5" customHeight="1">
      <c r="A56" s="260"/>
      <c r="B56" s="281" t="s">
        <v>212</v>
      </c>
      <c r="C56" s="281"/>
      <c r="D56" s="281"/>
      <c r="E56" s="281"/>
      <c r="F56" s="309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2"/>
      <c r="T56" s="260"/>
      <c r="U56" s="281" t="s">
        <v>212</v>
      </c>
      <c r="V56" s="281"/>
      <c r="W56" s="281"/>
      <c r="X56" s="281"/>
      <c r="Y56" s="309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2"/>
      <c r="AL56" s="260"/>
      <c r="AM56" s="281" t="s">
        <v>212</v>
      </c>
      <c r="AN56" s="281"/>
      <c r="AO56" s="281"/>
      <c r="AP56" s="281"/>
      <c r="AQ56" s="309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2"/>
      <c r="BE56" s="260"/>
      <c r="BF56" s="281" t="s">
        <v>212</v>
      </c>
      <c r="BG56" s="281"/>
      <c r="BH56" s="281"/>
      <c r="BI56" s="281"/>
      <c r="BJ56" s="309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2"/>
    </row>
    <row r="57" spans="1:74" ht="14.5" customHeight="1">
      <c r="A57" s="260"/>
      <c r="B57" s="281" t="s">
        <v>213</v>
      </c>
      <c r="C57" s="281"/>
      <c r="D57" s="281"/>
      <c r="E57" s="281"/>
      <c r="F57" s="309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2"/>
      <c r="T57" s="260"/>
      <c r="U57" s="281" t="s">
        <v>213</v>
      </c>
      <c r="V57" s="281"/>
      <c r="W57" s="281"/>
      <c r="X57" s="281"/>
      <c r="Y57" s="309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2"/>
      <c r="AL57" s="260"/>
      <c r="AM57" s="281" t="s">
        <v>213</v>
      </c>
      <c r="AN57" s="281"/>
      <c r="AO57" s="281"/>
      <c r="AP57" s="281"/>
      <c r="AQ57" s="309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2"/>
      <c r="BE57" s="260"/>
      <c r="BF57" s="281" t="s">
        <v>213</v>
      </c>
      <c r="BG57" s="281"/>
      <c r="BH57" s="281"/>
      <c r="BI57" s="281"/>
      <c r="BJ57" s="309"/>
      <c r="BK57" s="281"/>
      <c r="BL57" s="281"/>
      <c r="BM57" s="281"/>
      <c r="BN57" s="281"/>
      <c r="BO57" s="281"/>
      <c r="BP57" s="281"/>
      <c r="BQ57" s="281"/>
      <c r="BR57" s="281"/>
      <c r="BS57" s="281"/>
      <c r="BT57" s="281"/>
      <c r="BU57" s="281"/>
      <c r="BV57" s="282"/>
    </row>
    <row r="58" spans="1:74" ht="14.5" customHeight="1">
      <c r="A58" s="260"/>
      <c r="B58" s="281" t="s">
        <v>214</v>
      </c>
      <c r="C58" s="281"/>
      <c r="D58" s="281"/>
      <c r="E58" s="281"/>
      <c r="F58" s="317" t="s">
        <v>132</v>
      </c>
      <c r="G58" s="318"/>
      <c r="H58" s="318"/>
      <c r="I58" s="318"/>
      <c r="J58" s="318"/>
      <c r="K58" s="318"/>
      <c r="L58" s="281" t="s">
        <v>215</v>
      </c>
      <c r="M58" s="281"/>
      <c r="N58" s="281"/>
      <c r="O58" s="281"/>
      <c r="P58" s="281"/>
      <c r="Q58" s="281"/>
      <c r="R58" s="282"/>
      <c r="T58" s="260"/>
      <c r="U58" s="281" t="s">
        <v>214</v>
      </c>
      <c r="V58" s="281"/>
      <c r="W58" s="281"/>
      <c r="X58" s="281"/>
      <c r="Y58" s="317" t="s">
        <v>132</v>
      </c>
      <c r="Z58" s="318"/>
      <c r="AA58" s="318"/>
      <c r="AB58" s="318"/>
      <c r="AC58" s="318"/>
      <c r="AD58" s="318"/>
      <c r="AE58" s="281" t="s">
        <v>215</v>
      </c>
      <c r="AF58" s="281"/>
      <c r="AG58" s="281"/>
      <c r="AH58" s="281"/>
      <c r="AI58" s="281"/>
      <c r="AJ58" s="281"/>
      <c r="AK58" s="282"/>
      <c r="AL58" s="260"/>
      <c r="AM58" s="281" t="s">
        <v>214</v>
      </c>
      <c r="AN58" s="281"/>
      <c r="AO58" s="281"/>
      <c r="AP58" s="281"/>
      <c r="AQ58" s="317" t="s">
        <v>132</v>
      </c>
      <c r="AR58" s="318"/>
      <c r="AS58" s="318"/>
      <c r="AT58" s="318"/>
      <c r="AU58" s="318"/>
      <c r="AV58" s="318"/>
      <c r="AW58" s="281" t="s">
        <v>215</v>
      </c>
      <c r="AX58" s="281"/>
      <c r="AY58" s="281"/>
      <c r="AZ58" s="281"/>
      <c r="BA58" s="281"/>
      <c r="BB58" s="281"/>
      <c r="BC58" s="282"/>
      <c r="BE58" s="260"/>
      <c r="BF58" s="281" t="s">
        <v>214</v>
      </c>
      <c r="BG58" s="281"/>
      <c r="BH58" s="281"/>
      <c r="BI58" s="281"/>
      <c r="BJ58" s="317" t="s">
        <v>132</v>
      </c>
      <c r="BK58" s="318"/>
      <c r="BL58" s="318"/>
      <c r="BM58" s="318"/>
      <c r="BN58" s="318"/>
      <c r="BO58" s="318"/>
      <c r="BP58" s="281" t="s">
        <v>215</v>
      </c>
      <c r="BQ58" s="281"/>
      <c r="BR58" s="281"/>
      <c r="BS58" s="281"/>
      <c r="BT58" s="281"/>
      <c r="BU58" s="281"/>
      <c r="BV58" s="282"/>
    </row>
    <row r="59" spans="1:74" ht="14.5" customHeight="1">
      <c r="A59" s="260"/>
      <c r="B59" s="281" t="s">
        <v>216</v>
      </c>
      <c r="C59" s="281"/>
      <c r="D59" s="281"/>
      <c r="E59" s="281"/>
      <c r="F59" s="309"/>
      <c r="G59" s="526" t="str">
        <f>+M46</f>
        <v>20/01/2563</v>
      </c>
      <c r="H59" s="526"/>
      <c r="I59" s="526"/>
      <c r="J59" s="526"/>
      <c r="K59" s="526"/>
      <c r="L59" s="281" t="s">
        <v>217</v>
      </c>
      <c r="M59" s="281"/>
      <c r="N59" s="281"/>
      <c r="O59" s="281"/>
      <c r="P59" s="281"/>
      <c r="Q59" s="281"/>
      <c r="R59" s="282"/>
      <c r="T59" s="260"/>
      <c r="U59" s="281" t="s">
        <v>216</v>
      </c>
      <c r="V59" s="281"/>
      <c r="W59" s="281"/>
      <c r="X59" s="281"/>
      <c r="Y59" s="309"/>
      <c r="Z59" s="527" t="str">
        <f>$G59</f>
        <v>20/01/2563</v>
      </c>
      <c r="AA59" s="527"/>
      <c r="AB59" s="527"/>
      <c r="AC59" s="527"/>
      <c r="AD59" s="527"/>
      <c r="AE59" s="281" t="s">
        <v>217</v>
      </c>
      <c r="AF59" s="281"/>
      <c r="AG59" s="281"/>
      <c r="AH59" s="281"/>
      <c r="AI59" s="281"/>
      <c r="AJ59" s="281"/>
      <c r="AK59" s="282"/>
      <c r="AL59" s="260"/>
      <c r="AM59" s="281" t="s">
        <v>216</v>
      </c>
      <c r="AN59" s="281"/>
      <c r="AO59" s="281"/>
      <c r="AP59" s="281"/>
      <c r="AQ59" s="309"/>
      <c r="AR59" s="527" t="str">
        <f>$G59</f>
        <v>20/01/2563</v>
      </c>
      <c r="AS59" s="527"/>
      <c r="AT59" s="527"/>
      <c r="AU59" s="527"/>
      <c r="AV59" s="527"/>
      <c r="AW59" s="281" t="s">
        <v>217</v>
      </c>
      <c r="AX59" s="281"/>
      <c r="AY59" s="281"/>
      <c r="AZ59" s="281"/>
      <c r="BA59" s="281"/>
      <c r="BB59" s="281"/>
      <c r="BC59" s="282"/>
      <c r="BE59" s="260"/>
      <c r="BF59" s="281" t="s">
        <v>216</v>
      </c>
      <c r="BG59" s="281"/>
      <c r="BH59" s="281"/>
      <c r="BI59" s="281"/>
      <c r="BJ59" s="309"/>
      <c r="BK59" s="527" t="str">
        <f>$G59</f>
        <v>20/01/2563</v>
      </c>
      <c r="BL59" s="527"/>
      <c r="BM59" s="527"/>
      <c r="BN59" s="527"/>
      <c r="BO59" s="527"/>
      <c r="BP59" s="281" t="s">
        <v>217</v>
      </c>
      <c r="BQ59" s="281"/>
      <c r="BR59" s="281"/>
      <c r="BS59" s="281"/>
      <c r="BT59" s="281"/>
      <c r="BU59" s="281"/>
      <c r="BV59" s="282"/>
    </row>
    <row r="60" spans="1:74" ht="12.75" customHeight="1">
      <c r="A60" s="265"/>
      <c r="B60" s="266"/>
      <c r="C60" s="266"/>
      <c r="D60" s="266"/>
      <c r="E60" s="266"/>
      <c r="F60" s="265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8"/>
      <c r="T60" s="265"/>
      <c r="U60" s="266"/>
      <c r="V60" s="266"/>
      <c r="W60" s="266"/>
      <c r="X60" s="266"/>
      <c r="Y60" s="265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8"/>
      <c r="AL60" s="265"/>
      <c r="AM60" s="266"/>
      <c r="AN60" s="266"/>
      <c r="AO60" s="266"/>
      <c r="AP60" s="266"/>
      <c r="AQ60" s="265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8"/>
      <c r="BE60" s="265"/>
      <c r="BF60" s="266"/>
      <c r="BG60" s="266"/>
      <c r="BH60" s="266"/>
      <c r="BI60" s="266"/>
      <c r="BJ60" s="265"/>
      <c r="BK60" s="266"/>
      <c r="BL60" s="266"/>
      <c r="BM60" s="266"/>
      <c r="BN60" s="266"/>
      <c r="BO60" s="266"/>
      <c r="BP60" s="266"/>
      <c r="BQ60" s="266"/>
      <c r="BR60" s="266"/>
      <c r="BS60" s="266"/>
      <c r="BT60" s="266"/>
      <c r="BU60" s="266"/>
      <c r="BV60" s="268"/>
    </row>
    <row r="61" spans="1:74">
      <c r="A61" s="319" t="s">
        <v>218</v>
      </c>
      <c r="B61" s="319"/>
      <c r="C61" s="319"/>
      <c r="D61" s="319" t="s">
        <v>219</v>
      </c>
      <c r="E61" s="320"/>
      <c r="F61" s="320"/>
      <c r="G61" s="320"/>
      <c r="H61" s="320"/>
      <c r="I61" s="320"/>
      <c r="J61" s="320"/>
      <c r="K61" s="321" t="s">
        <v>220</v>
      </c>
      <c r="L61" s="321"/>
      <c r="M61" s="319"/>
      <c r="N61" s="320"/>
      <c r="O61" s="320"/>
      <c r="P61" s="320"/>
      <c r="Q61" s="320"/>
      <c r="R61" s="320"/>
      <c r="T61" s="322" t="s">
        <v>218</v>
      </c>
      <c r="U61" s="319"/>
      <c r="V61" s="319"/>
      <c r="W61" s="319" t="s">
        <v>219</v>
      </c>
      <c r="AD61" s="323" t="s">
        <v>221</v>
      </c>
      <c r="AE61" s="321"/>
      <c r="AF61" s="319"/>
      <c r="AL61" s="322" t="s">
        <v>218</v>
      </c>
      <c r="AM61" s="319"/>
      <c r="AN61" s="319"/>
      <c r="AO61" s="319" t="s">
        <v>219</v>
      </c>
      <c r="AV61" s="323" t="s">
        <v>221</v>
      </c>
      <c r="AW61" s="321"/>
      <c r="AX61" s="319"/>
      <c r="BE61" s="322" t="s">
        <v>218</v>
      </c>
      <c r="BF61" s="319"/>
      <c r="BG61" s="319"/>
      <c r="BH61" s="319" t="s">
        <v>219</v>
      </c>
      <c r="BO61" s="323" t="s">
        <v>221</v>
      </c>
      <c r="BP61" s="321"/>
      <c r="BQ61" s="319"/>
    </row>
    <row r="62" spans="1:74">
      <c r="A62" s="319"/>
      <c r="B62" s="319"/>
      <c r="C62" s="319"/>
      <c r="D62" s="319" t="s">
        <v>222</v>
      </c>
      <c r="E62" s="320"/>
      <c r="F62" s="320"/>
      <c r="G62" s="320"/>
      <c r="H62" s="320"/>
      <c r="I62" s="320"/>
      <c r="J62" s="320"/>
      <c r="K62" s="321" t="s">
        <v>223</v>
      </c>
      <c r="L62" s="320"/>
      <c r="M62" s="319"/>
      <c r="N62" s="320"/>
      <c r="O62" s="320"/>
      <c r="P62" s="320"/>
      <c r="Q62" s="320"/>
      <c r="R62" s="320"/>
      <c r="T62" s="319"/>
      <c r="U62" s="319"/>
      <c r="V62" s="319"/>
      <c r="W62" s="319" t="s">
        <v>222</v>
      </c>
      <c r="AD62" s="321" t="s">
        <v>223</v>
      </c>
      <c r="AF62" s="319"/>
      <c r="AL62" s="319"/>
      <c r="AM62" s="319"/>
      <c r="AN62" s="319"/>
      <c r="AO62" s="319" t="s">
        <v>222</v>
      </c>
      <c r="AV62" s="321" t="s">
        <v>223</v>
      </c>
      <c r="AX62" s="319"/>
      <c r="BE62" s="319"/>
      <c r="BF62" s="319"/>
      <c r="BG62" s="319"/>
      <c r="BH62" s="319" t="s">
        <v>222</v>
      </c>
      <c r="BO62" s="321" t="s">
        <v>223</v>
      </c>
      <c r="BQ62" s="319"/>
    </row>
    <row r="63" spans="1:74">
      <c r="A63" s="319"/>
      <c r="B63" s="319"/>
      <c r="C63" s="319"/>
      <c r="D63" s="319" t="s">
        <v>224</v>
      </c>
      <c r="E63" s="320"/>
      <c r="F63" s="320"/>
      <c r="G63" s="320"/>
      <c r="H63" s="320"/>
      <c r="I63" s="320"/>
      <c r="J63" s="320"/>
      <c r="K63" s="321" t="s">
        <v>225</v>
      </c>
      <c r="L63" s="320"/>
      <c r="M63" s="319"/>
      <c r="N63" s="320"/>
      <c r="O63" s="320"/>
      <c r="P63" s="320"/>
      <c r="Q63" s="320"/>
      <c r="R63" s="320"/>
      <c r="S63" s="324" t="s">
        <v>144</v>
      </c>
      <c r="T63" s="319"/>
      <c r="U63" s="319"/>
      <c r="V63" s="319"/>
      <c r="W63" s="319" t="s">
        <v>224</v>
      </c>
      <c r="AD63" s="321" t="s">
        <v>225</v>
      </c>
      <c r="AF63" s="319"/>
      <c r="AL63" s="319"/>
      <c r="AM63" s="319"/>
      <c r="AN63" s="319"/>
      <c r="AO63" s="319" t="s">
        <v>224</v>
      </c>
      <c r="AV63" s="321" t="s">
        <v>225</v>
      </c>
      <c r="AX63" s="319"/>
      <c r="BD63" s="324" t="s">
        <v>144</v>
      </c>
      <c r="BE63" s="319"/>
      <c r="BF63" s="319"/>
      <c r="BG63" s="319"/>
      <c r="BH63" s="319" t="s">
        <v>224</v>
      </c>
      <c r="BO63" s="321" t="s">
        <v>225</v>
      </c>
      <c r="BQ63" s="319"/>
    </row>
    <row r="64" spans="1:74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1" t="s">
        <v>226</v>
      </c>
      <c r="L64" s="320"/>
      <c r="M64" s="319"/>
      <c r="N64" s="320"/>
      <c r="O64" s="320"/>
      <c r="P64" s="320"/>
      <c r="Q64" s="320"/>
      <c r="R64" s="320"/>
      <c r="AD64" s="321" t="s">
        <v>226</v>
      </c>
      <c r="AF64" s="319"/>
      <c r="AV64" s="321" t="s">
        <v>226</v>
      </c>
      <c r="AX64" s="319"/>
      <c r="BO64" s="321" t="s">
        <v>226</v>
      </c>
      <c r="BQ64" s="319"/>
    </row>
    <row r="65" spans="1:18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</row>
  </sheetData>
  <mergeCells count="333">
    <mergeCell ref="BU46:BV46"/>
    <mergeCell ref="BS48:BT48"/>
    <mergeCell ref="BU48:BV48"/>
    <mergeCell ref="G59:K59"/>
    <mergeCell ref="Z59:AD59"/>
    <mergeCell ref="AR59:AV59"/>
    <mergeCell ref="BK59:BO59"/>
    <mergeCell ref="O48:P48"/>
    <mergeCell ref="Q48:R48"/>
    <mergeCell ref="AH48:AI48"/>
    <mergeCell ref="AJ48:AK48"/>
    <mergeCell ref="AZ48:BA48"/>
    <mergeCell ref="BB48:BC48"/>
    <mergeCell ref="AJ47:AK47"/>
    <mergeCell ref="AX47:AY47"/>
    <mergeCell ref="AZ47:BA47"/>
    <mergeCell ref="BB47:BC47"/>
    <mergeCell ref="BQ47:BR47"/>
    <mergeCell ref="BS47:BT47"/>
    <mergeCell ref="BU47:BV47"/>
    <mergeCell ref="M47:N47"/>
    <mergeCell ref="O47:P47"/>
    <mergeCell ref="Q47:R47"/>
    <mergeCell ref="AF47:AG47"/>
    <mergeCell ref="BU45:BV45"/>
    <mergeCell ref="E46:K46"/>
    <mergeCell ref="M46:N46"/>
    <mergeCell ref="O46:P46"/>
    <mergeCell ref="Q46:R46"/>
    <mergeCell ref="AF46:AG46"/>
    <mergeCell ref="AH46:AI46"/>
    <mergeCell ref="AJ46:AK46"/>
    <mergeCell ref="AX46:AY46"/>
    <mergeCell ref="AZ46:BA46"/>
    <mergeCell ref="AJ45:AK45"/>
    <mergeCell ref="AX45:AY45"/>
    <mergeCell ref="AZ45:BA45"/>
    <mergeCell ref="BB45:BC45"/>
    <mergeCell ref="BQ45:BR45"/>
    <mergeCell ref="BS45:BT45"/>
    <mergeCell ref="BB46:BC46"/>
    <mergeCell ref="M45:N45"/>
    <mergeCell ref="O45:P45"/>
    <mergeCell ref="Q45:R45"/>
    <mergeCell ref="AF45:AG45"/>
    <mergeCell ref="AH45:AI45"/>
    <mergeCell ref="BQ46:BR46"/>
    <mergeCell ref="BS46:BT46"/>
    <mergeCell ref="AH47:AI47"/>
    <mergeCell ref="BQ43:BR43"/>
    <mergeCell ref="BS43:BT43"/>
    <mergeCell ref="BU43:BV43"/>
    <mergeCell ref="M44:N44"/>
    <mergeCell ref="O44:P44"/>
    <mergeCell ref="Q44:R44"/>
    <mergeCell ref="AF44:AG44"/>
    <mergeCell ref="AH44:AI44"/>
    <mergeCell ref="AJ44:AK44"/>
    <mergeCell ref="AX44:AY44"/>
    <mergeCell ref="AZ44:BA44"/>
    <mergeCell ref="BB44:BC44"/>
    <mergeCell ref="BQ44:BR44"/>
    <mergeCell ref="BS44:BT44"/>
    <mergeCell ref="BU44:BV44"/>
    <mergeCell ref="M43:N43"/>
    <mergeCell ref="O43:P43"/>
    <mergeCell ref="Q43:R43"/>
    <mergeCell ref="AF43:AG43"/>
    <mergeCell ref="AH43:AI43"/>
    <mergeCell ref="AJ43:AK43"/>
    <mergeCell ref="AX43:AY43"/>
    <mergeCell ref="AZ43:BA43"/>
    <mergeCell ref="BB43:BC43"/>
    <mergeCell ref="BQ41:BR41"/>
    <mergeCell ref="BS41:BT41"/>
    <mergeCell ref="BU41:BV41"/>
    <mergeCell ref="M42:N42"/>
    <mergeCell ref="O42:P42"/>
    <mergeCell ref="Q42:R42"/>
    <mergeCell ref="AF42:AG42"/>
    <mergeCell ref="AH42:AI42"/>
    <mergeCell ref="BU42:BV42"/>
    <mergeCell ref="AJ42:AK42"/>
    <mergeCell ref="AX42:AY42"/>
    <mergeCell ref="AZ42:BA42"/>
    <mergeCell ref="BB42:BC42"/>
    <mergeCell ref="BQ42:BR42"/>
    <mergeCell ref="BS42:BT42"/>
    <mergeCell ref="M41:N41"/>
    <mergeCell ref="O41:P41"/>
    <mergeCell ref="Q41:R41"/>
    <mergeCell ref="AF41:AG41"/>
    <mergeCell ref="AH41:AI41"/>
    <mergeCell ref="AJ41:AK41"/>
    <mergeCell ref="AX41:AY41"/>
    <mergeCell ref="AZ41:BA41"/>
    <mergeCell ref="BB41:BC41"/>
    <mergeCell ref="M39:N39"/>
    <mergeCell ref="O39:P39"/>
    <mergeCell ref="Q39:R39"/>
    <mergeCell ref="AF39:AG39"/>
    <mergeCell ref="AH39:AI39"/>
    <mergeCell ref="BU39:BV39"/>
    <mergeCell ref="M40:N40"/>
    <mergeCell ref="O40:P40"/>
    <mergeCell ref="Q40:R40"/>
    <mergeCell ref="AF40:AG40"/>
    <mergeCell ref="AH40:AI40"/>
    <mergeCell ref="AJ40:AK40"/>
    <mergeCell ref="AX40:AY40"/>
    <mergeCell ref="AZ40:BA40"/>
    <mergeCell ref="BB40:BC40"/>
    <mergeCell ref="AJ39:AK39"/>
    <mergeCell ref="AX39:AY39"/>
    <mergeCell ref="AZ39:BA39"/>
    <mergeCell ref="BB39:BC39"/>
    <mergeCell ref="BQ39:BR39"/>
    <mergeCell ref="BS39:BT39"/>
    <mergeCell ref="BQ40:BR40"/>
    <mergeCell ref="BS40:BT40"/>
    <mergeCell ref="BU40:BV40"/>
    <mergeCell ref="BQ37:BR37"/>
    <mergeCell ref="BS37:BT37"/>
    <mergeCell ref="BU37:BV37"/>
    <mergeCell ref="M38:N38"/>
    <mergeCell ref="O38:P38"/>
    <mergeCell ref="Q38:R38"/>
    <mergeCell ref="AF38:AG38"/>
    <mergeCell ref="AH38:AI38"/>
    <mergeCell ref="AJ38:AK38"/>
    <mergeCell ref="AX38:AY38"/>
    <mergeCell ref="AZ38:BA38"/>
    <mergeCell ref="BB38:BC38"/>
    <mergeCell ref="BQ38:BR38"/>
    <mergeCell ref="BS38:BT38"/>
    <mergeCell ref="BU38:BV38"/>
    <mergeCell ref="M37:N37"/>
    <mergeCell ref="O37:P37"/>
    <mergeCell ref="Q37:R37"/>
    <mergeCell ref="AF37:AG37"/>
    <mergeCell ref="AH37:AI37"/>
    <mergeCell ref="AJ37:AK37"/>
    <mergeCell ref="AX37:AY37"/>
    <mergeCell ref="AZ37:BA37"/>
    <mergeCell ref="BB37:BC37"/>
    <mergeCell ref="BQ35:BR35"/>
    <mergeCell ref="BS35:BT35"/>
    <mergeCell ref="BU35:BV35"/>
    <mergeCell ref="M36:N36"/>
    <mergeCell ref="O36:P36"/>
    <mergeCell ref="Q36:R36"/>
    <mergeCell ref="AF36:AG36"/>
    <mergeCell ref="AH36:AI36"/>
    <mergeCell ref="BU36:BV36"/>
    <mergeCell ref="AJ36:AK36"/>
    <mergeCell ref="AX36:AY36"/>
    <mergeCell ref="AZ36:BA36"/>
    <mergeCell ref="BB36:BC36"/>
    <mergeCell ref="BQ36:BR36"/>
    <mergeCell ref="BS36:BT36"/>
    <mergeCell ref="M35:N35"/>
    <mergeCell ref="O35:P35"/>
    <mergeCell ref="Q35:R35"/>
    <mergeCell ref="AF35:AG35"/>
    <mergeCell ref="AH35:AI35"/>
    <mergeCell ref="AJ35:AK35"/>
    <mergeCell ref="AX35:AY35"/>
    <mergeCell ref="AZ35:BA35"/>
    <mergeCell ref="BB35:BC35"/>
    <mergeCell ref="M33:N33"/>
    <mergeCell ref="O33:P33"/>
    <mergeCell ref="Q33:R33"/>
    <mergeCell ref="AF33:AG33"/>
    <mergeCell ref="AH33:AI33"/>
    <mergeCell ref="BU33:BV33"/>
    <mergeCell ref="M34:N34"/>
    <mergeCell ref="O34:P34"/>
    <mergeCell ref="Q34:R34"/>
    <mergeCell ref="AF34:AG34"/>
    <mergeCell ref="AH34:AI34"/>
    <mergeCell ref="AJ34:AK34"/>
    <mergeCell ref="AX34:AY34"/>
    <mergeCell ref="AZ34:BA34"/>
    <mergeCell ref="BB34:BC34"/>
    <mergeCell ref="AJ33:AK33"/>
    <mergeCell ref="AX33:AY33"/>
    <mergeCell ref="AZ33:BA33"/>
    <mergeCell ref="BB33:BC33"/>
    <mergeCell ref="BQ33:BR33"/>
    <mergeCell ref="BS33:BT33"/>
    <mergeCell ref="BQ34:BR34"/>
    <mergeCell ref="BS34:BT34"/>
    <mergeCell ref="BU34:BV34"/>
    <mergeCell ref="BQ31:BR31"/>
    <mergeCell ref="BS31:BT31"/>
    <mergeCell ref="BU31:BV31"/>
    <mergeCell ref="M32:N32"/>
    <mergeCell ref="O32:P32"/>
    <mergeCell ref="Q32:R32"/>
    <mergeCell ref="AF32:AG32"/>
    <mergeCell ref="AH32:AI32"/>
    <mergeCell ref="AJ32:AK32"/>
    <mergeCell ref="AX32:AY32"/>
    <mergeCell ref="AZ32:BA32"/>
    <mergeCell ref="BB32:BC32"/>
    <mergeCell ref="BQ32:BR32"/>
    <mergeCell ref="BS32:BT32"/>
    <mergeCell ref="BU32:BV32"/>
    <mergeCell ref="M31:N31"/>
    <mergeCell ref="O31:P31"/>
    <mergeCell ref="Q31:R31"/>
    <mergeCell ref="AF31:AG31"/>
    <mergeCell ref="AH31:AI31"/>
    <mergeCell ref="AJ31:AK31"/>
    <mergeCell ref="AX31:AY31"/>
    <mergeCell ref="AZ31:BA31"/>
    <mergeCell ref="BB31:BC31"/>
    <mergeCell ref="BQ29:BR29"/>
    <mergeCell ref="BS29:BT29"/>
    <mergeCell ref="BU29:BV29"/>
    <mergeCell ref="M30:N30"/>
    <mergeCell ref="O30:P30"/>
    <mergeCell ref="Q30:R30"/>
    <mergeCell ref="AF30:AG30"/>
    <mergeCell ref="AH30:AI30"/>
    <mergeCell ref="BU30:BV30"/>
    <mergeCell ref="AJ30:AK30"/>
    <mergeCell ref="AX30:AY30"/>
    <mergeCell ref="AZ30:BA30"/>
    <mergeCell ref="BB30:BC30"/>
    <mergeCell ref="BQ30:BR30"/>
    <mergeCell ref="BS30:BT30"/>
    <mergeCell ref="M29:N29"/>
    <mergeCell ref="O29:P29"/>
    <mergeCell ref="Q29:R29"/>
    <mergeCell ref="AF29:AG29"/>
    <mergeCell ref="AH29:AI29"/>
    <mergeCell ref="AJ29:AK29"/>
    <mergeCell ref="AX29:AY29"/>
    <mergeCell ref="AZ29:BA29"/>
    <mergeCell ref="BB29:BC29"/>
    <mergeCell ref="M27:N27"/>
    <mergeCell ref="O27:P27"/>
    <mergeCell ref="Q27:R27"/>
    <mergeCell ref="AF27:AG27"/>
    <mergeCell ref="AH27:AI27"/>
    <mergeCell ref="BU27:BV27"/>
    <mergeCell ref="M28:N28"/>
    <mergeCell ref="O28:P28"/>
    <mergeCell ref="Q28:R28"/>
    <mergeCell ref="AF28:AG28"/>
    <mergeCell ref="AH28:AI28"/>
    <mergeCell ref="AJ28:AK28"/>
    <mergeCell ref="AX28:AY28"/>
    <mergeCell ref="AZ28:BA28"/>
    <mergeCell ref="BB28:BC28"/>
    <mergeCell ref="AJ27:AK27"/>
    <mergeCell ref="AX27:AY27"/>
    <mergeCell ref="AZ27:BA27"/>
    <mergeCell ref="BB27:BC27"/>
    <mergeCell ref="BQ27:BR27"/>
    <mergeCell ref="BS27:BT27"/>
    <mergeCell ref="BQ28:BR28"/>
    <mergeCell ref="BS28:BT28"/>
    <mergeCell ref="BU28:BV28"/>
    <mergeCell ref="BU25:BV25"/>
    <mergeCell ref="M26:N26"/>
    <mergeCell ref="O26:P26"/>
    <mergeCell ref="Q26:R26"/>
    <mergeCell ref="AF26:AG26"/>
    <mergeCell ref="AH26:AI26"/>
    <mergeCell ref="AJ26:AK26"/>
    <mergeCell ref="AX26:AY26"/>
    <mergeCell ref="AZ26:BA26"/>
    <mergeCell ref="BB26:BC26"/>
    <mergeCell ref="BQ26:BR26"/>
    <mergeCell ref="BS26:BT26"/>
    <mergeCell ref="BU26:BV26"/>
    <mergeCell ref="BU23:BV23"/>
    <mergeCell ref="M24:N24"/>
    <mergeCell ref="O24:P24"/>
    <mergeCell ref="Q24:R24"/>
    <mergeCell ref="AF24:AG24"/>
    <mergeCell ref="AH24:AI24"/>
    <mergeCell ref="BU24:BV24"/>
    <mergeCell ref="M25:N25"/>
    <mergeCell ref="O25:P25"/>
    <mergeCell ref="Q25:R25"/>
    <mergeCell ref="AF25:AG25"/>
    <mergeCell ref="AH25:AI25"/>
    <mergeCell ref="AJ25:AK25"/>
    <mergeCell ref="AX25:AY25"/>
    <mergeCell ref="AZ25:BA25"/>
    <mergeCell ref="BB25:BC25"/>
    <mergeCell ref="AJ24:AK24"/>
    <mergeCell ref="AX24:AY24"/>
    <mergeCell ref="AZ24:BA24"/>
    <mergeCell ref="BB24:BC24"/>
    <mergeCell ref="BQ24:BR24"/>
    <mergeCell ref="BS24:BT24"/>
    <mergeCell ref="BQ25:BR25"/>
    <mergeCell ref="BS25:BT25"/>
    <mergeCell ref="BS21:BT22"/>
    <mergeCell ref="M23:N23"/>
    <mergeCell ref="O23:P23"/>
    <mergeCell ref="Q23:R23"/>
    <mergeCell ref="AF23:AG23"/>
    <mergeCell ref="AH23:AI23"/>
    <mergeCell ref="AJ23:AK23"/>
    <mergeCell ref="AX23:AY23"/>
    <mergeCell ref="AZ23:BA23"/>
    <mergeCell ref="BB23:BC23"/>
    <mergeCell ref="BQ23:BR23"/>
    <mergeCell ref="BS23:BT23"/>
    <mergeCell ref="T17:Z19"/>
    <mergeCell ref="AL17:AR19"/>
    <mergeCell ref="BE17:BK19"/>
    <mergeCell ref="A21:L22"/>
    <mergeCell ref="O21:P22"/>
    <mergeCell ref="T21:AE22"/>
    <mergeCell ref="AH21:AI22"/>
    <mergeCell ref="AL21:AW22"/>
    <mergeCell ref="AZ21:BA22"/>
    <mergeCell ref="BE21:BP22"/>
    <mergeCell ref="G50:R50"/>
    <mergeCell ref="C6:K6"/>
    <mergeCell ref="P6:R6"/>
    <mergeCell ref="C8:R8"/>
    <mergeCell ref="C12:K12"/>
    <mergeCell ref="P12:R12"/>
    <mergeCell ref="C14:R14"/>
    <mergeCell ref="D16:E16"/>
    <mergeCell ref="A17:G19"/>
  </mergeCells>
  <printOptions horizontalCentered="1" verticalCentered="1"/>
  <pageMargins left="0.23622047244094491" right="0.23622047244094491" top="0.11811023622047245" bottom="0.11811023622047245" header="0" footer="0"/>
  <pageSetup paperSize="9" scale="97" orientation="portrait" blackAndWhite="1" horizontalDpi="1200" verticalDpi="1200" r:id="rId1"/>
  <colBreaks count="1" manualBreakCount="1">
    <brk id="3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00FF"/>
    <pageSetUpPr fitToPage="1"/>
  </sheetPr>
  <dimension ref="A1:DA563"/>
  <sheetViews>
    <sheetView showGridLines="0" zoomScaleNormal="100" workbookViewId="0">
      <selection activeCell="BH6" sqref="BH6:BI6"/>
    </sheetView>
  </sheetViews>
  <sheetFormatPr defaultColWidth="9.1640625" defaultRowHeight="21.45"/>
  <cols>
    <col min="1" max="5" width="1.83203125" customWidth="1"/>
    <col min="6" max="6" width="2.4140625" customWidth="1"/>
    <col min="7" max="27" width="2.58203125" customWidth="1"/>
    <col min="28" max="28" width="4.1640625" customWidth="1"/>
    <col min="29" max="29" width="5.83203125" customWidth="1"/>
    <col min="30" max="30" width="4.1640625" customWidth="1"/>
    <col min="31" max="36" width="1.83203125" customWidth="1"/>
    <col min="37" max="53" width="2.4140625" customWidth="1"/>
    <col min="54" max="67" width="2.25" customWidth="1"/>
    <col min="68" max="69" width="1.4140625" customWidth="1"/>
    <col min="70" max="71" width="1.83203125" customWidth="1"/>
    <col min="72" max="72" width="1" customWidth="1"/>
    <col min="73" max="73" width="1.4140625" style="368" customWidth="1"/>
    <col min="74" max="75" width="1" style="368" customWidth="1"/>
    <col min="76" max="76" width="3" style="368" customWidth="1"/>
    <col min="77" max="77" width="4.83203125" style="369" customWidth="1"/>
    <col min="78" max="78" width="22.83203125" style="368" customWidth="1"/>
    <col min="79" max="16384" width="9.1640625" style="368"/>
  </cols>
  <sheetData>
    <row r="1" spans="1:105" ht="6" customHeight="1">
      <c r="A1" s="569" t="str">
        <f>+DATA!G6</f>
        <v>บริษัท บัญชีคลับ จำกัด (สำนักงานใหญ่)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194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</row>
    <row r="2" spans="1:105" ht="6" customHeight="1">
      <c r="A2" s="569"/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Y2" s="684" t="s">
        <v>249</v>
      </c>
      <c r="Z2" s="684"/>
      <c r="AA2" s="684"/>
      <c r="AB2" s="684"/>
      <c r="AC2" s="684"/>
      <c r="AD2" s="684"/>
      <c r="AE2" s="684"/>
      <c r="AF2" s="684"/>
      <c r="AG2" s="684"/>
      <c r="AH2" s="684"/>
      <c r="AI2" s="684"/>
      <c r="AJ2" s="684"/>
      <c r="AK2" s="684"/>
      <c r="AL2" s="684"/>
      <c r="AM2" s="684"/>
      <c r="AN2" s="684"/>
      <c r="AO2" s="684"/>
      <c r="AP2" s="684"/>
      <c r="AQ2" s="684"/>
      <c r="AR2" s="684"/>
      <c r="AS2" s="684"/>
      <c r="AT2" s="684"/>
      <c r="AU2" s="684"/>
      <c r="AV2" s="684"/>
      <c r="AW2" s="684"/>
      <c r="AX2" s="368"/>
      <c r="AY2" s="685" t="str">
        <f>IF(ISBLANK($A1),"",MID(AC.No.,1,15))</f>
        <v>0105561118900</v>
      </c>
      <c r="AZ2" s="685"/>
      <c r="BA2" s="685"/>
      <c r="BB2" s="685"/>
      <c r="BC2" s="685"/>
      <c r="BD2" s="685"/>
      <c r="BE2" s="685"/>
      <c r="BF2" s="685"/>
      <c r="BG2" s="685"/>
      <c r="BH2" s="685"/>
      <c r="BI2" s="368"/>
      <c r="BJ2" s="570" t="s">
        <v>126</v>
      </c>
      <c r="BK2" s="570"/>
      <c r="BL2" s="570"/>
      <c r="BM2" s="368"/>
      <c r="BN2" s="683" t="str">
        <f>IF(ISBLANK($A1),"",MID(TEXT(Branch,"0 0 0 0 0"),COLUMNS($BP:BP),10))</f>
        <v>0 0 0 0 0</v>
      </c>
      <c r="BO2" s="683"/>
      <c r="BP2" s="683"/>
      <c r="BQ2" s="683"/>
      <c r="BR2" s="683"/>
      <c r="BS2" s="683"/>
      <c r="BT2" s="683"/>
    </row>
    <row r="3" spans="1:105" ht="6" customHeight="1">
      <c r="A3" s="569"/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Y3" s="684"/>
      <c r="Z3" s="684"/>
      <c r="AA3" s="684"/>
      <c r="AB3" s="684"/>
      <c r="AC3" s="684"/>
      <c r="AD3" s="684"/>
      <c r="AE3" s="684"/>
      <c r="AF3" s="684"/>
      <c r="AG3" s="684"/>
      <c r="AH3" s="684"/>
      <c r="AI3" s="684"/>
      <c r="AJ3" s="684"/>
      <c r="AK3" s="684"/>
      <c r="AL3" s="684"/>
      <c r="AM3" s="684"/>
      <c r="AN3" s="684"/>
      <c r="AO3" s="684"/>
      <c r="AP3" s="684"/>
      <c r="AQ3" s="684"/>
      <c r="AR3" s="684"/>
      <c r="AS3" s="684"/>
      <c r="AT3" s="684"/>
      <c r="AU3" s="684"/>
      <c r="AV3" s="684"/>
      <c r="AW3" s="684"/>
      <c r="AX3" s="445"/>
      <c r="AY3" s="685"/>
      <c r="AZ3" s="685"/>
      <c r="BA3" s="685"/>
      <c r="BB3" s="685"/>
      <c r="BC3" s="685"/>
      <c r="BD3" s="685"/>
      <c r="BE3" s="685"/>
      <c r="BF3" s="685"/>
      <c r="BG3" s="685"/>
      <c r="BH3" s="685"/>
      <c r="BI3" s="368"/>
      <c r="BJ3" s="570"/>
      <c r="BK3" s="570"/>
      <c r="BL3" s="570"/>
      <c r="BM3" s="368"/>
      <c r="BN3" s="683"/>
      <c r="BO3" s="683"/>
      <c r="BP3" s="683"/>
      <c r="BQ3" s="683"/>
      <c r="BR3" s="683"/>
      <c r="BS3" s="683"/>
      <c r="BT3" s="683"/>
    </row>
    <row r="4" spans="1:105" ht="6" customHeight="1">
      <c r="A4" s="569"/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445"/>
      <c r="AY4" s="685"/>
      <c r="AZ4" s="685"/>
      <c r="BA4" s="685"/>
      <c r="BB4" s="685"/>
      <c r="BC4" s="685"/>
      <c r="BD4" s="685"/>
      <c r="BE4" s="685"/>
      <c r="BF4" s="685"/>
      <c r="BG4" s="685"/>
      <c r="BH4" s="685"/>
      <c r="BI4" s="368"/>
      <c r="BJ4" s="570"/>
      <c r="BK4" s="570"/>
      <c r="BL4" s="570"/>
      <c r="BM4" s="368"/>
      <c r="BN4" s="683"/>
      <c r="BO4" s="683"/>
      <c r="BP4" s="683"/>
      <c r="BQ4" s="683"/>
      <c r="BR4" s="683"/>
      <c r="BS4" s="683"/>
      <c r="BT4" s="683"/>
    </row>
    <row r="5" spans="1:105" ht="15.75" customHeight="1">
      <c r="A5" s="682" t="s">
        <v>251</v>
      </c>
      <c r="B5" s="682"/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2"/>
      <c r="Y5" s="684"/>
      <c r="Z5" s="684"/>
      <c r="AA5" s="684"/>
      <c r="AB5" s="684"/>
      <c r="AC5" s="684"/>
      <c r="AD5" s="684"/>
      <c r="AE5" s="684"/>
      <c r="AF5" s="684"/>
      <c r="AG5" s="684"/>
      <c r="AH5" s="684"/>
      <c r="AI5" s="684"/>
      <c r="AJ5" s="684"/>
      <c r="AK5" s="684"/>
      <c r="AL5" s="684"/>
      <c r="AM5" s="684"/>
      <c r="AN5" s="684"/>
      <c r="AO5" s="684"/>
      <c r="AP5" s="684"/>
      <c r="AQ5" s="684"/>
      <c r="AR5" s="684"/>
      <c r="AS5" s="684"/>
      <c r="AT5" s="684"/>
      <c r="AU5" s="684"/>
      <c r="AV5" s="684"/>
      <c r="AW5" s="684"/>
      <c r="AX5" s="445"/>
      <c r="AY5" s="685"/>
      <c r="AZ5" s="685"/>
      <c r="BA5" s="685"/>
      <c r="BB5" s="685"/>
      <c r="BC5" s="685"/>
      <c r="BD5" s="685"/>
      <c r="BE5" s="685"/>
      <c r="BF5" s="685"/>
      <c r="BG5" s="685"/>
      <c r="BH5" s="685"/>
      <c r="BI5" s="368"/>
      <c r="BJ5" s="570"/>
      <c r="BK5" s="570"/>
      <c r="BL5" s="570"/>
      <c r="BM5" s="368"/>
      <c r="BN5" s="683"/>
      <c r="BO5" s="683"/>
      <c r="BP5" s="683"/>
      <c r="BQ5" s="683"/>
      <c r="BR5" s="683"/>
      <c r="BS5" s="683"/>
      <c r="BT5" s="683"/>
    </row>
    <row r="6" spans="1:105" ht="20.25" customHeight="1">
      <c r="A6" s="682"/>
      <c r="B6" s="682"/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682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30"/>
      <c r="BE6" s="330" t="s">
        <v>118</v>
      </c>
      <c r="BF6" s="330"/>
      <c r="BG6" s="330"/>
      <c r="BH6" s="571">
        <v>1</v>
      </c>
      <c r="BI6" s="571"/>
      <c r="BJ6" s="368"/>
      <c r="BK6" s="572" t="s">
        <v>127</v>
      </c>
      <c r="BL6" s="572"/>
      <c r="BM6" s="572"/>
      <c r="BN6" s="572"/>
      <c r="BO6" s="687">
        <f>MAX(PageList)</f>
        <v>1</v>
      </c>
      <c r="BP6" s="687"/>
      <c r="BQ6" s="687"/>
      <c r="BR6" s="573" t="s">
        <v>128</v>
      </c>
      <c r="BS6" s="573"/>
      <c r="BT6" s="573"/>
      <c r="BU6" s="370"/>
      <c r="BV6" s="370"/>
      <c r="BW6" s="370"/>
      <c r="BY6" s="368"/>
    </row>
    <row r="7" spans="1:105" ht="1.5" customHeight="1">
      <c r="A7" s="197"/>
      <c r="B7" s="197"/>
      <c r="C7" s="197"/>
      <c r="D7" s="197"/>
      <c r="E7" s="197"/>
      <c r="F7" s="197"/>
      <c r="G7" s="196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370"/>
      <c r="BV7" s="370"/>
      <c r="BW7" s="370"/>
      <c r="BY7" s="329"/>
      <c r="BZ7" s="329"/>
      <c r="CA7" s="329"/>
      <c r="CB7" s="329"/>
      <c r="CC7" s="329"/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29"/>
      <c r="CP7" s="329"/>
      <c r="CQ7" s="329"/>
      <c r="CR7" s="329"/>
      <c r="CS7" s="329"/>
      <c r="CT7" s="329"/>
      <c r="CU7" s="329"/>
      <c r="CV7" s="329"/>
      <c r="CW7" s="329"/>
      <c r="CX7" s="329"/>
      <c r="CY7" s="329"/>
      <c r="CZ7" s="329"/>
      <c r="DA7" s="329"/>
    </row>
    <row r="8" spans="1:105" ht="1.5" customHeight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370"/>
      <c r="BV8" s="370"/>
      <c r="BW8" s="370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29"/>
      <c r="CO8" s="329"/>
      <c r="CP8" s="329"/>
      <c r="CQ8" s="329"/>
      <c r="CR8" s="329"/>
      <c r="CS8" s="329"/>
      <c r="CT8" s="329"/>
      <c r="CU8" s="329"/>
      <c r="CV8" s="329"/>
      <c r="CW8" s="329"/>
      <c r="CX8" s="329"/>
      <c r="CY8" s="329"/>
      <c r="CZ8" s="329"/>
      <c r="DA8" s="329"/>
    </row>
    <row r="9" spans="1:105" s="372" customFormat="1" ht="17.25" customHeight="1">
      <c r="A9" s="577" t="s">
        <v>230</v>
      </c>
      <c r="B9" s="577"/>
      <c r="C9" s="577"/>
      <c r="D9" s="577"/>
      <c r="E9" s="578" t="s">
        <v>231</v>
      </c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578"/>
      <c r="Y9" s="578"/>
      <c r="Z9" s="578"/>
      <c r="AA9" s="578"/>
      <c r="AB9" s="578"/>
      <c r="AC9" s="578"/>
      <c r="AD9" s="578"/>
      <c r="AE9" s="556" t="s">
        <v>126</v>
      </c>
      <c r="AF9" s="557"/>
      <c r="AG9" s="557"/>
      <c r="AH9" s="557"/>
      <c r="AI9" s="557"/>
      <c r="AJ9" s="558"/>
      <c r="AK9" s="577" t="s">
        <v>235</v>
      </c>
      <c r="AL9" s="577"/>
      <c r="AM9" s="577"/>
      <c r="AN9" s="577"/>
      <c r="AO9" s="577"/>
      <c r="AP9" s="577"/>
      <c r="AQ9" s="577"/>
      <c r="AR9" s="577"/>
      <c r="AS9" s="577"/>
      <c r="AT9" s="577"/>
      <c r="AU9" s="577"/>
      <c r="AV9" s="577"/>
      <c r="AW9" s="577"/>
      <c r="AX9" s="577"/>
      <c r="AY9" s="577"/>
      <c r="AZ9" s="577"/>
      <c r="BA9" s="577"/>
      <c r="BB9" s="577"/>
      <c r="BC9" s="577"/>
      <c r="BD9" s="577"/>
      <c r="BE9" s="577"/>
      <c r="BF9" s="577"/>
      <c r="BG9" s="577"/>
      <c r="BH9" s="577"/>
      <c r="BI9" s="577"/>
      <c r="BJ9" s="614" t="s">
        <v>129</v>
      </c>
      <c r="BK9" s="615"/>
      <c r="BL9" s="615"/>
      <c r="BM9" s="615"/>
      <c r="BN9" s="615"/>
      <c r="BO9" s="615"/>
      <c r="BP9" s="615"/>
      <c r="BQ9" s="615"/>
      <c r="BR9" s="616"/>
      <c r="BS9" s="574" t="s">
        <v>130</v>
      </c>
      <c r="BT9" s="574"/>
      <c r="BU9" s="371"/>
      <c r="BV9" s="371"/>
      <c r="BW9" s="371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329"/>
      <c r="CI9" s="329"/>
      <c r="CJ9" s="329"/>
      <c r="CK9" s="329"/>
      <c r="CL9" s="329"/>
      <c r="CM9" s="329"/>
      <c r="CN9" s="329"/>
      <c r="CO9" s="329"/>
      <c r="CP9" s="329"/>
      <c r="CQ9" s="329"/>
      <c r="CR9" s="329"/>
      <c r="CS9" s="329"/>
      <c r="CT9" s="329"/>
      <c r="CU9" s="329"/>
      <c r="CV9" s="329"/>
      <c r="CW9" s="329"/>
      <c r="CX9" s="329"/>
      <c r="CY9" s="329"/>
      <c r="CZ9" s="329"/>
      <c r="DA9" s="329"/>
    </row>
    <row r="10" spans="1:105" s="372" customFormat="1" ht="17.25" customHeight="1">
      <c r="A10" s="577"/>
      <c r="B10" s="577"/>
      <c r="C10" s="577"/>
      <c r="D10" s="577"/>
      <c r="E10" s="553" t="s">
        <v>232</v>
      </c>
      <c r="F10" s="554"/>
      <c r="G10" s="554"/>
      <c r="H10" s="554"/>
      <c r="I10" s="554"/>
      <c r="J10" s="554"/>
      <c r="K10" s="554"/>
      <c r="L10" s="554"/>
      <c r="M10" s="554"/>
      <c r="N10" s="554"/>
      <c r="O10" s="554"/>
      <c r="P10" s="554"/>
      <c r="Q10" s="554"/>
      <c r="R10" s="554"/>
      <c r="S10" s="554"/>
      <c r="T10" s="554"/>
      <c r="U10" s="554"/>
      <c r="V10" s="554"/>
      <c r="W10" s="554"/>
      <c r="X10" s="554"/>
      <c r="Y10" s="554"/>
      <c r="Z10" s="554"/>
      <c r="AA10" s="554"/>
      <c r="AB10" s="554"/>
      <c r="AC10" s="554"/>
      <c r="AD10" s="555"/>
      <c r="AE10" s="559"/>
      <c r="AF10" s="560"/>
      <c r="AG10" s="560"/>
      <c r="AH10" s="560"/>
      <c r="AI10" s="560"/>
      <c r="AJ10" s="561"/>
      <c r="AK10" s="577"/>
      <c r="AL10" s="577"/>
      <c r="AM10" s="577"/>
      <c r="AN10" s="577"/>
      <c r="AO10" s="577"/>
      <c r="AP10" s="577"/>
      <c r="AQ10" s="577"/>
      <c r="AR10" s="577"/>
      <c r="AS10" s="577"/>
      <c r="AT10" s="577"/>
      <c r="AU10" s="577"/>
      <c r="AV10" s="577"/>
      <c r="AW10" s="577"/>
      <c r="AX10" s="577"/>
      <c r="AY10" s="577"/>
      <c r="AZ10" s="577"/>
      <c r="BA10" s="577"/>
      <c r="BB10" s="577"/>
      <c r="BC10" s="577"/>
      <c r="BD10" s="577"/>
      <c r="BE10" s="577"/>
      <c r="BF10" s="577"/>
      <c r="BG10" s="577"/>
      <c r="BH10" s="577"/>
      <c r="BI10" s="577"/>
      <c r="BJ10" s="617"/>
      <c r="BK10" s="618"/>
      <c r="BL10" s="618"/>
      <c r="BM10" s="618"/>
      <c r="BN10" s="618"/>
      <c r="BO10" s="618"/>
      <c r="BP10" s="618"/>
      <c r="BQ10" s="618"/>
      <c r="BR10" s="619"/>
      <c r="BS10" s="574"/>
      <c r="BT10" s="574"/>
      <c r="BU10" s="371"/>
      <c r="BV10" s="371"/>
      <c r="BW10" s="371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329"/>
      <c r="DA10" s="329"/>
    </row>
    <row r="11" spans="1:105" s="375" customFormat="1" ht="17.25" customHeight="1">
      <c r="A11" s="577"/>
      <c r="B11" s="577"/>
      <c r="C11" s="577"/>
      <c r="D11" s="577"/>
      <c r="E11" s="623" t="s">
        <v>234</v>
      </c>
      <c r="F11" s="624"/>
      <c r="G11" s="624"/>
      <c r="H11" s="624"/>
      <c r="I11" s="624"/>
      <c r="J11" s="624"/>
      <c r="K11" s="624"/>
      <c r="L11" s="624"/>
      <c r="M11" s="624"/>
      <c r="N11" s="624"/>
      <c r="O11" s="624"/>
      <c r="P11" s="624"/>
      <c r="Q11" s="624"/>
      <c r="R11" s="624"/>
      <c r="S11" s="624"/>
      <c r="T11" s="624"/>
      <c r="U11" s="624"/>
      <c r="V11" s="624"/>
      <c r="W11" s="624"/>
      <c r="X11" s="624"/>
      <c r="Y11" s="624"/>
      <c r="Z11" s="624"/>
      <c r="AA11" s="624"/>
      <c r="AB11" s="624"/>
      <c r="AC11" s="624"/>
      <c r="AD11" s="625"/>
      <c r="AE11" s="559"/>
      <c r="AF11" s="560"/>
      <c r="AG11" s="560"/>
      <c r="AH11" s="560"/>
      <c r="AI11" s="560"/>
      <c r="AJ11" s="561"/>
      <c r="AK11" s="626" t="s">
        <v>247</v>
      </c>
      <c r="AL11" s="627"/>
      <c r="AM11" s="627"/>
      <c r="AN11" s="627"/>
      <c r="AO11" s="627"/>
      <c r="AP11" s="628"/>
      <c r="AQ11" s="556" t="s">
        <v>236</v>
      </c>
      <c r="AR11" s="557"/>
      <c r="AS11" s="557"/>
      <c r="AT11" s="557"/>
      <c r="AU11" s="557"/>
      <c r="AV11" s="557"/>
      <c r="AW11" s="557"/>
      <c r="AX11" s="558"/>
      <c r="AY11" s="635" t="s">
        <v>42</v>
      </c>
      <c r="AZ11" s="636"/>
      <c r="BA11" s="637"/>
      <c r="BB11" s="644" t="s">
        <v>248</v>
      </c>
      <c r="BC11" s="645"/>
      <c r="BD11" s="645"/>
      <c r="BE11" s="645"/>
      <c r="BF11" s="645"/>
      <c r="BG11" s="645"/>
      <c r="BH11" s="645"/>
      <c r="BI11" s="646"/>
      <c r="BJ11" s="617"/>
      <c r="BK11" s="618"/>
      <c r="BL11" s="618"/>
      <c r="BM11" s="618"/>
      <c r="BN11" s="618"/>
      <c r="BO11" s="618"/>
      <c r="BP11" s="618"/>
      <c r="BQ11" s="618"/>
      <c r="BR11" s="619"/>
      <c r="BS11" s="574"/>
      <c r="BT11" s="574"/>
      <c r="BU11" s="374"/>
      <c r="BV11" s="374"/>
      <c r="BW11" s="374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29"/>
      <c r="CI11" s="329"/>
      <c r="CJ11" s="329"/>
      <c r="CK11" s="329"/>
      <c r="CL11" s="329"/>
      <c r="CM11" s="329"/>
      <c r="CN11" s="329"/>
      <c r="CO11" s="329"/>
      <c r="CP11" s="329"/>
      <c r="CQ11" s="329"/>
      <c r="CR11" s="329"/>
      <c r="CS11" s="329"/>
      <c r="CT11" s="329"/>
      <c r="CU11" s="329"/>
      <c r="CV11" s="329"/>
      <c r="CW11" s="329"/>
      <c r="CX11" s="329"/>
      <c r="CY11" s="329"/>
      <c r="CZ11" s="329"/>
      <c r="DA11" s="329"/>
    </row>
    <row r="12" spans="1:105" s="372" customFormat="1" ht="17.25" customHeight="1">
      <c r="A12" s="577"/>
      <c r="B12" s="577"/>
      <c r="C12" s="577"/>
      <c r="D12" s="577"/>
      <c r="E12" s="623" t="s">
        <v>233</v>
      </c>
      <c r="F12" s="624"/>
      <c r="G12" s="624"/>
      <c r="H12" s="624"/>
      <c r="I12" s="624"/>
      <c r="J12" s="624"/>
      <c r="K12" s="624"/>
      <c r="L12" s="624"/>
      <c r="M12" s="624"/>
      <c r="N12" s="624"/>
      <c r="O12" s="624"/>
      <c r="P12" s="624"/>
      <c r="Q12" s="624"/>
      <c r="R12" s="624"/>
      <c r="S12" s="624"/>
      <c r="T12" s="624"/>
      <c r="U12" s="624"/>
      <c r="V12" s="624"/>
      <c r="W12" s="624"/>
      <c r="X12" s="624"/>
      <c r="Y12" s="624"/>
      <c r="Z12" s="624"/>
      <c r="AA12" s="624"/>
      <c r="AB12" s="624"/>
      <c r="AC12" s="624"/>
      <c r="AD12" s="625"/>
      <c r="AE12" s="559"/>
      <c r="AF12" s="560"/>
      <c r="AG12" s="560"/>
      <c r="AH12" s="560"/>
      <c r="AI12" s="560"/>
      <c r="AJ12" s="561"/>
      <c r="AK12" s="629"/>
      <c r="AL12" s="630"/>
      <c r="AM12" s="630"/>
      <c r="AN12" s="630"/>
      <c r="AO12" s="630"/>
      <c r="AP12" s="631"/>
      <c r="AQ12" s="559"/>
      <c r="AR12" s="560"/>
      <c r="AS12" s="560"/>
      <c r="AT12" s="560"/>
      <c r="AU12" s="560"/>
      <c r="AV12" s="560"/>
      <c r="AW12" s="560"/>
      <c r="AX12" s="561"/>
      <c r="AY12" s="638"/>
      <c r="AZ12" s="639"/>
      <c r="BA12" s="640"/>
      <c r="BB12" s="647"/>
      <c r="BC12" s="648"/>
      <c r="BD12" s="648"/>
      <c r="BE12" s="648"/>
      <c r="BF12" s="648"/>
      <c r="BG12" s="648"/>
      <c r="BH12" s="648"/>
      <c r="BI12" s="649"/>
      <c r="BJ12" s="617"/>
      <c r="BK12" s="618"/>
      <c r="BL12" s="618"/>
      <c r="BM12" s="618"/>
      <c r="BN12" s="618"/>
      <c r="BO12" s="618"/>
      <c r="BP12" s="618"/>
      <c r="BQ12" s="618"/>
      <c r="BR12" s="619"/>
      <c r="BS12" s="574"/>
      <c r="BT12" s="574"/>
      <c r="BU12" s="371"/>
      <c r="BV12" s="371"/>
      <c r="BW12" s="371"/>
      <c r="BY12" s="373"/>
    </row>
    <row r="13" spans="1:105" s="372" customFormat="1" ht="17.25" customHeight="1">
      <c r="A13" s="577"/>
      <c r="B13" s="577"/>
      <c r="C13" s="577"/>
      <c r="D13" s="577"/>
      <c r="E13" s="441"/>
      <c r="F13" s="442"/>
      <c r="G13" s="442"/>
      <c r="H13" s="442"/>
      <c r="I13" s="442"/>
      <c r="J13" s="442"/>
      <c r="K13" s="442"/>
      <c r="L13" s="442"/>
      <c r="M13" s="442"/>
      <c r="N13" s="442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  <c r="AC13" s="443"/>
      <c r="AD13" s="444"/>
      <c r="AE13" s="562"/>
      <c r="AF13" s="563"/>
      <c r="AG13" s="563"/>
      <c r="AH13" s="563"/>
      <c r="AI13" s="563"/>
      <c r="AJ13" s="564"/>
      <c r="AK13" s="632"/>
      <c r="AL13" s="633"/>
      <c r="AM13" s="633"/>
      <c r="AN13" s="633"/>
      <c r="AO13" s="633"/>
      <c r="AP13" s="634"/>
      <c r="AQ13" s="562"/>
      <c r="AR13" s="563"/>
      <c r="AS13" s="563"/>
      <c r="AT13" s="563"/>
      <c r="AU13" s="563"/>
      <c r="AV13" s="563"/>
      <c r="AW13" s="563"/>
      <c r="AX13" s="564"/>
      <c r="AY13" s="641"/>
      <c r="AZ13" s="642"/>
      <c r="BA13" s="643"/>
      <c r="BB13" s="650"/>
      <c r="BC13" s="651"/>
      <c r="BD13" s="651"/>
      <c r="BE13" s="651"/>
      <c r="BF13" s="651"/>
      <c r="BG13" s="651"/>
      <c r="BH13" s="651"/>
      <c r="BI13" s="652"/>
      <c r="BJ13" s="620"/>
      <c r="BK13" s="621"/>
      <c r="BL13" s="621"/>
      <c r="BM13" s="621"/>
      <c r="BN13" s="621"/>
      <c r="BO13" s="621"/>
      <c r="BP13" s="621"/>
      <c r="BQ13" s="621"/>
      <c r="BR13" s="622"/>
      <c r="BS13" s="574"/>
      <c r="BT13" s="574"/>
      <c r="BU13" s="371"/>
      <c r="BV13" s="371"/>
      <c r="BW13" s="371"/>
      <c r="BY13" s="373"/>
    </row>
    <row r="14" spans="1:105" s="372" customFormat="1" ht="2.25" customHeight="1">
      <c r="A14" s="575"/>
      <c r="B14" s="576"/>
      <c r="C14" s="334"/>
      <c r="D14" s="396"/>
      <c r="E14" s="333"/>
      <c r="F14" s="334"/>
      <c r="G14" s="334"/>
      <c r="H14" s="334"/>
      <c r="I14" s="334"/>
      <c r="J14" s="334"/>
      <c r="K14" s="334"/>
      <c r="L14" s="334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6"/>
      <c r="AE14" s="397"/>
      <c r="AF14" s="397"/>
      <c r="AG14" s="397"/>
      <c r="AH14" s="397"/>
      <c r="AI14" s="397"/>
      <c r="AJ14" s="335"/>
      <c r="AK14" s="579"/>
      <c r="AL14" s="580"/>
      <c r="AM14" s="580"/>
      <c r="AN14" s="580"/>
      <c r="AO14" s="580"/>
      <c r="AP14" s="581"/>
      <c r="AQ14" s="398"/>
      <c r="AR14" s="399"/>
      <c r="AS14" s="399"/>
      <c r="AT14" s="399"/>
      <c r="AU14" s="399"/>
      <c r="AV14" s="399"/>
      <c r="AW14" s="399"/>
      <c r="AX14" s="400"/>
      <c r="AY14" s="399"/>
      <c r="AZ14" s="399"/>
      <c r="BA14" s="399"/>
      <c r="BB14" s="582"/>
      <c r="BC14" s="583"/>
      <c r="BD14" s="583"/>
      <c r="BE14" s="583"/>
      <c r="BF14" s="583"/>
      <c r="BG14" s="583"/>
      <c r="BH14" s="583"/>
      <c r="BI14" s="584"/>
      <c r="BJ14" s="585"/>
      <c r="BK14" s="585"/>
      <c r="BL14" s="585"/>
      <c r="BM14" s="585"/>
      <c r="BN14" s="585"/>
      <c r="BO14" s="585"/>
      <c r="BP14" s="585"/>
      <c r="BQ14" s="585"/>
      <c r="BR14" s="585"/>
      <c r="BS14" s="586"/>
      <c r="BT14" s="586"/>
      <c r="BU14" s="371"/>
      <c r="BV14" s="371"/>
      <c r="BW14" s="371"/>
      <c r="BY14" s="373"/>
    </row>
    <row r="15" spans="1:105" s="378" customFormat="1" ht="18" customHeight="1">
      <c r="A15" s="536">
        <f>IF(PageNo.&lt;=PageTotal,PageNo.*10-9,"")</f>
        <v>1</v>
      </c>
      <c r="B15" s="536"/>
      <c r="C15" s="536"/>
      <c r="D15" s="536"/>
      <c r="E15" s="435"/>
      <c r="F15" s="437" t="str">
        <f>IF(ISNUMBER($A15),MID(LOOKUP($A15,DETA!$A:$A,DETA!$E:$E),1,1),"")</f>
        <v>0</v>
      </c>
      <c r="G15" s="437" t="str">
        <f>IF(ISNUMBER($A15),MID(LOOKUP($A15,DETA!$A:$A,DETA!$E:$E),2,1),"")</f>
        <v>1</v>
      </c>
      <c r="H15" s="437" t="str">
        <f>IF(ISNUMBER($A15),MID(LOOKUP($A15,DETA!$A:$A,DETA!$E:$E),3,1),"")</f>
        <v>0</v>
      </c>
      <c r="I15" s="437" t="str">
        <f>IF(ISNUMBER($A15),MID(LOOKUP($A15,DETA!$A:$A,DETA!$E:$E),4,1),"")</f>
        <v>5</v>
      </c>
      <c r="J15" s="437" t="str">
        <f>IF(ISNUMBER($A15),MID(LOOKUP($A15,DETA!$A:$A,DETA!$E:$E),5,1),"")</f>
        <v>5</v>
      </c>
      <c r="K15" s="437" t="str">
        <f>IF(ISNUMBER($A15),MID(LOOKUP($A15,DETA!$A:$A,DETA!$E:$E),6,1),"")</f>
        <v>5</v>
      </c>
      <c r="L15" s="437" t="str">
        <f>IF(ISNUMBER($A15),MID(LOOKUP($A15,DETA!$A:$A,DETA!$E:$E),7,1),"")</f>
        <v>9</v>
      </c>
      <c r="M15" s="437" t="str">
        <f>IF(ISNUMBER($A15),MID(LOOKUP($A15,DETA!$A:$A,DETA!$E:$E),8,1),"")</f>
        <v>0</v>
      </c>
      <c r="N15" s="437" t="str">
        <f>IF(ISNUMBER($A15),MID(LOOKUP($A15,DETA!$A:$A,DETA!$E:$E),9,1),"")</f>
        <v>1</v>
      </c>
      <c r="O15" s="437" t="str">
        <f>IF(ISNUMBER($A15),MID(LOOKUP($A15,DETA!$A:$A,DETA!$E:$E),10,1),"")</f>
        <v>6</v>
      </c>
      <c r="P15" s="437" t="str">
        <f>IF(ISNUMBER($A15),MID(LOOKUP($A15,DETA!$A:$A,DETA!$E:$E),11,1),"")</f>
        <v>5</v>
      </c>
      <c r="Q15" s="437" t="str">
        <f>IF(ISNUMBER($A15),MID(LOOKUP($A15,DETA!$A:$A,DETA!$E:$E),12,1),"")</f>
        <v>0</v>
      </c>
      <c r="R15" s="437" t="str">
        <f>IF(ISNUMBER($A15),MID(LOOKUP($A15,DETA!$A:$A,DETA!$E:$E),13,1),"")</f>
        <v>0</v>
      </c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6"/>
      <c r="AE15" s="540" t="str">
        <f>IF(ISNUMBER($A15),MID(LOOKUP($A15,DETA!$A:$A,DETA!$F:$F),1,10),"")</f>
        <v>00000</v>
      </c>
      <c r="AF15" s="540"/>
      <c r="AG15" s="540"/>
      <c r="AH15" s="540"/>
      <c r="AI15" s="540"/>
      <c r="AJ15" s="541"/>
      <c r="AK15" s="587" t="str">
        <f>IF($A15="","",VLOOKUP($A15,DETA!$A$4:$I$500,9))</f>
        <v>20/01/2563</v>
      </c>
      <c r="AL15" s="588"/>
      <c r="AM15" s="588"/>
      <c r="AN15" s="588"/>
      <c r="AO15" s="588"/>
      <c r="AP15" s="589"/>
      <c r="AQ15" s="550" t="str">
        <f>IF($A15="","",VLOOKUP($A15,DETA!$A$4:$K$500,10))</f>
        <v>ค่าสอบบัญชี</v>
      </c>
      <c r="AR15" s="551"/>
      <c r="AS15" s="551"/>
      <c r="AT15" s="551"/>
      <c r="AU15" s="551"/>
      <c r="AV15" s="551"/>
      <c r="AW15" s="551"/>
      <c r="AX15" s="552"/>
      <c r="AY15" s="705">
        <f>IF($A15="","",VLOOKUP($A15,DETA!$A$4:$K$500,11))</f>
        <v>3</v>
      </c>
      <c r="AZ15" s="701"/>
      <c r="BA15" s="702"/>
      <c r="BB15" s="590">
        <f>IF($A15="","",VLOOKUP($A15,DETA!$A$4:$L$500,12))</f>
        <v>10050</v>
      </c>
      <c r="BC15" s="591"/>
      <c r="BD15" s="591"/>
      <c r="BE15" s="591"/>
      <c r="BF15" s="591"/>
      <c r="BG15" s="591"/>
      <c r="BH15" s="591"/>
      <c r="BI15" s="592"/>
      <c r="BJ15" s="593">
        <f>IF($A15="","",VLOOKUP($A15,DETA!$A$4:$M$500,13))</f>
        <v>301.5</v>
      </c>
      <c r="BK15" s="594"/>
      <c r="BL15" s="594"/>
      <c r="BM15" s="594"/>
      <c r="BN15" s="594"/>
      <c r="BO15" s="594"/>
      <c r="BP15" s="594"/>
      <c r="BQ15" s="594"/>
      <c r="BR15" s="595"/>
      <c r="BS15" s="566">
        <f>IF($A15="","",VLOOKUP($A15,DETA!$A$4:$O$500,15))</f>
        <v>1</v>
      </c>
      <c r="BT15" s="567"/>
      <c r="BU15" s="377"/>
      <c r="BV15" s="377"/>
      <c r="BW15" s="377"/>
      <c r="BY15" s="379">
        <v>1</v>
      </c>
    </row>
    <row r="16" spans="1:105" s="378" customFormat="1" ht="18" customHeight="1">
      <c r="A16" s="537"/>
      <c r="B16" s="537"/>
      <c r="C16" s="537"/>
      <c r="D16" s="537"/>
      <c r="E16" s="565" t="s">
        <v>141</v>
      </c>
      <c r="F16" s="548"/>
      <c r="G16" s="548" t="str">
        <f>IF(ISNUMBER(A15),LOOKUP(A15,DETA!A:A,DETA!C:C),"")</f>
        <v>คิดไม่ออก จำกัด</v>
      </c>
      <c r="H16" s="548"/>
      <c r="I16" s="548"/>
      <c r="J16" s="548"/>
      <c r="K16" s="548"/>
      <c r="L16" s="548"/>
      <c r="M16" s="548"/>
      <c r="N16" s="548"/>
      <c r="O16" s="548"/>
      <c r="P16" s="548"/>
      <c r="Q16" s="548"/>
      <c r="R16" s="548"/>
      <c r="S16" s="548"/>
      <c r="T16" s="548"/>
      <c r="U16" s="548"/>
      <c r="V16" s="548"/>
      <c r="W16" s="548"/>
      <c r="X16" s="548"/>
      <c r="Y16" s="548"/>
      <c r="Z16" s="548"/>
      <c r="AA16" s="548"/>
      <c r="AB16" s="548"/>
      <c r="AC16" s="548"/>
      <c r="AD16" s="549"/>
      <c r="AE16" s="404"/>
      <c r="AF16" s="404"/>
      <c r="AG16" s="404"/>
      <c r="AH16" s="404"/>
      <c r="AI16" s="404"/>
      <c r="AJ16" s="405"/>
      <c r="AK16" s="587"/>
      <c r="AL16" s="588"/>
      <c r="AM16" s="588"/>
      <c r="AN16" s="588"/>
      <c r="AO16" s="588"/>
      <c r="AP16" s="589"/>
      <c r="AQ16" s="550"/>
      <c r="AR16" s="551"/>
      <c r="AS16" s="551"/>
      <c r="AT16" s="551"/>
      <c r="AU16" s="551"/>
      <c r="AV16" s="551"/>
      <c r="AW16" s="551"/>
      <c r="AX16" s="552"/>
      <c r="AY16" s="705"/>
      <c r="AZ16" s="701"/>
      <c r="BA16" s="702"/>
      <c r="BB16" s="590"/>
      <c r="BC16" s="591"/>
      <c r="BD16" s="591"/>
      <c r="BE16" s="591"/>
      <c r="BF16" s="591"/>
      <c r="BG16" s="591"/>
      <c r="BH16" s="591"/>
      <c r="BI16" s="592"/>
      <c r="BJ16" s="593"/>
      <c r="BK16" s="594"/>
      <c r="BL16" s="594"/>
      <c r="BM16" s="594"/>
      <c r="BN16" s="594"/>
      <c r="BO16" s="594"/>
      <c r="BP16" s="594"/>
      <c r="BQ16" s="594"/>
      <c r="BR16" s="595"/>
      <c r="BS16" s="566"/>
      <c r="BT16" s="567"/>
      <c r="BU16" s="377"/>
      <c r="BV16" s="377"/>
      <c r="BW16" s="377"/>
      <c r="BY16" s="379"/>
    </row>
    <row r="17" spans="1:78" s="378" customFormat="1" ht="18" customHeight="1">
      <c r="A17" s="537"/>
      <c r="B17" s="537"/>
      <c r="C17" s="537"/>
      <c r="D17" s="537"/>
      <c r="E17" s="546" t="s">
        <v>140</v>
      </c>
      <c r="F17" s="547"/>
      <c r="G17" s="548" t="str">
        <f>IF(ISNUMBER(A15),LOOKUP(A15,DETA!A:A,DETA!G:G),"")</f>
        <v xml:space="preserve">99/209 ซอยแจ้งวัฒนะ 12 แยก 4-7-4-1 </v>
      </c>
      <c r="H17" s="548"/>
      <c r="I17" s="548"/>
      <c r="J17" s="548"/>
      <c r="K17" s="548"/>
      <c r="L17" s="548"/>
      <c r="M17" s="548"/>
      <c r="N17" s="548"/>
      <c r="O17" s="548"/>
      <c r="P17" s="548"/>
      <c r="Q17" s="548"/>
      <c r="R17" s="548"/>
      <c r="S17" s="548"/>
      <c r="T17" s="548"/>
      <c r="U17" s="548"/>
      <c r="V17" s="548"/>
      <c r="W17" s="548"/>
      <c r="X17" s="548"/>
      <c r="Y17" s="548"/>
      <c r="Z17" s="548"/>
      <c r="AA17" s="548"/>
      <c r="AB17" s="548"/>
      <c r="AC17" s="548"/>
      <c r="AD17" s="549"/>
      <c r="AE17" s="404"/>
      <c r="AF17" s="404"/>
      <c r="AG17" s="404"/>
      <c r="AH17" s="404"/>
      <c r="AI17" s="404"/>
      <c r="AJ17" s="405"/>
      <c r="AK17" s="587"/>
      <c r="AL17" s="588"/>
      <c r="AM17" s="588"/>
      <c r="AN17" s="588"/>
      <c r="AO17" s="588"/>
      <c r="AP17" s="589"/>
      <c r="AQ17" s="550"/>
      <c r="AR17" s="551"/>
      <c r="AS17" s="551"/>
      <c r="AT17" s="551"/>
      <c r="AU17" s="551"/>
      <c r="AV17" s="551"/>
      <c r="AW17" s="551"/>
      <c r="AX17" s="552"/>
      <c r="AY17" s="705"/>
      <c r="AZ17" s="701"/>
      <c r="BA17" s="702"/>
      <c r="BB17" s="590"/>
      <c r="BC17" s="591"/>
      <c r="BD17" s="591"/>
      <c r="BE17" s="591"/>
      <c r="BF17" s="591"/>
      <c r="BG17" s="591"/>
      <c r="BH17" s="591"/>
      <c r="BI17" s="592"/>
      <c r="BJ17" s="593"/>
      <c r="BK17" s="594"/>
      <c r="BL17" s="594"/>
      <c r="BM17" s="594"/>
      <c r="BN17" s="594"/>
      <c r="BO17" s="594"/>
      <c r="BP17" s="594"/>
      <c r="BQ17" s="594"/>
      <c r="BR17" s="595"/>
      <c r="BS17" s="566"/>
      <c r="BT17" s="567"/>
      <c r="BU17" s="377"/>
      <c r="BV17" s="377"/>
      <c r="BW17" s="377"/>
      <c r="BY17" s="379"/>
      <c r="BZ17" s="433"/>
    </row>
    <row r="18" spans="1:78" s="381" customFormat="1" ht="18" customHeight="1">
      <c r="A18" s="538"/>
      <c r="B18" s="538"/>
      <c r="C18" s="538"/>
      <c r="D18" s="538"/>
      <c r="E18" s="546"/>
      <c r="F18" s="547"/>
      <c r="G18" s="544" t="str">
        <f>IF(ISNUMBER(A15),LOOKUP(A15,DETA!A:A,DETA!H:H),"")</f>
        <v>แขวงทุ่งสองห้อง เขตหลักสี่ กรุงเทพมหานคร</v>
      </c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  <c r="U18" s="544"/>
      <c r="V18" s="544"/>
      <c r="W18" s="544"/>
      <c r="X18" s="544"/>
      <c r="Y18" s="544"/>
      <c r="Z18" s="544"/>
      <c r="AA18" s="544"/>
      <c r="AB18" s="544"/>
      <c r="AC18" s="544"/>
      <c r="AD18" s="545"/>
      <c r="AE18" s="406"/>
      <c r="AF18" s="406"/>
      <c r="AG18" s="406"/>
      <c r="AH18" s="406"/>
      <c r="AI18" s="406"/>
      <c r="AJ18" s="407"/>
      <c r="AK18" s="587"/>
      <c r="AL18" s="588"/>
      <c r="AM18" s="588"/>
      <c r="AN18" s="588"/>
      <c r="AO18" s="588"/>
      <c r="AP18" s="589"/>
      <c r="AQ18" s="550"/>
      <c r="AR18" s="551"/>
      <c r="AS18" s="551"/>
      <c r="AT18" s="551"/>
      <c r="AU18" s="551"/>
      <c r="AV18" s="551"/>
      <c r="AW18" s="551"/>
      <c r="AX18" s="552"/>
      <c r="AY18" s="705"/>
      <c r="AZ18" s="701"/>
      <c r="BA18" s="702"/>
      <c r="BB18" s="590"/>
      <c r="BC18" s="591"/>
      <c r="BD18" s="591"/>
      <c r="BE18" s="591"/>
      <c r="BF18" s="591"/>
      <c r="BG18" s="591"/>
      <c r="BH18" s="591"/>
      <c r="BI18" s="592"/>
      <c r="BJ18" s="593"/>
      <c r="BK18" s="594"/>
      <c r="BL18" s="594"/>
      <c r="BM18" s="594"/>
      <c r="BN18" s="594"/>
      <c r="BO18" s="594"/>
      <c r="BP18" s="594"/>
      <c r="BQ18" s="594"/>
      <c r="BR18" s="595"/>
      <c r="BS18" s="568"/>
      <c r="BT18" s="567"/>
      <c r="BU18" s="380"/>
      <c r="BV18" s="380"/>
      <c r="BW18" s="380"/>
      <c r="BY18" s="379">
        <v>2</v>
      </c>
    </row>
    <row r="19" spans="1:78" s="372" customFormat="1" ht="2.25" customHeight="1">
      <c r="A19" s="542"/>
      <c r="B19" s="543"/>
      <c r="C19" s="408"/>
      <c r="D19" s="409"/>
      <c r="E19" s="410"/>
      <c r="F19" s="408"/>
      <c r="G19" s="408"/>
      <c r="H19" s="408"/>
      <c r="I19" s="408"/>
      <c r="J19" s="408"/>
      <c r="K19" s="408"/>
      <c r="L19" s="408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2"/>
      <c r="AE19" s="413"/>
      <c r="AF19" s="413"/>
      <c r="AG19" s="413"/>
      <c r="AH19" s="413"/>
      <c r="AI19" s="413"/>
      <c r="AJ19" s="414"/>
      <c r="AK19" s="669"/>
      <c r="AL19" s="670"/>
      <c r="AM19" s="670"/>
      <c r="AN19" s="670"/>
      <c r="AO19" s="670"/>
      <c r="AP19" s="671"/>
      <c r="AQ19" s="415"/>
      <c r="AR19" s="416"/>
      <c r="AS19" s="416"/>
      <c r="AT19" s="416"/>
      <c r="AU19" s="416"/>
      <c r="AV19" s="416"/>
      <c r="AW19" s="416"/>
      <c r="AX19" s="417"/>
      <c r="AY19" s="458"/>
      <c r="AZ19" s="458"/>
      <c r="BA19" s="458"/>
      <c r="BB19" s="672"/>
      <c r="BC19" s="673"/>
      <c r="BD19" s="673"/>
      <c r="BE19" s="673"/>
      <c r="BF19" s="673"/>
      <c r="BG19" s="673"/>
      <c r="BH19" s="673"/>
      <c r="BI19" s="674"/>
      <c r="BJ19" s="675"/>
      <c r="BK19" s="675"/>
      <c r="BL19" s="675"/>
      <c r="BM19" s="675"/>
      <c r="BN19" s="675"/>
      <c r="BO19" s="675"/>
      <c r="BP19" s="675"/>
      <c r="BQ19" s="675"/>
      <c r="BR19" s="675"/>
      <c r="BS19" s="676"/>
      <c r="BT19" s="676"/>
      <c r="BU19" s="371"/>
      <c r="BV19" s="371"/>
      <c r="BW19" s="371"/>
      <c r="BY19" s="373"/>
    </row>
    <row r="20" spans="1:78" s="372" customFormat="1" ht="2.25" customHeight="1">
      <c r="A20" s="659"/>
      <c r="B20" s="660"/>
      <c r="C20" s="418"/>
      <c r="D20" s="419"/>
      <c r="E20" s="420"/>
      <c r="F20" s="418"/>
      <c r="G20" s="418"/>
      <c r="H20" s="418"/>
      <c r="I20" s="418"/>
      <c r="J20" s="418"/>
      <c r="K20" s="418"/>
      <c r="L20" s="418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2"/>
      <c r="AE20" s="423"/>
      <c r="AF20" s="423"/>
      <c r="AG20" s="423"/>
      <c r="AH20" s="423"/>
      <c r="AI20" s="423"/>
      <c r="AJ20" s="424"/>
      <c r="AK20" s="661"/>
      <c r="AL20" s="662"/>
      <c r="AM20" s="662"/>
      <c r="AN20" s="662"/>
      <c r="AO20" s="662"/>
      <c r="AP20" s="663"/>
      <c r="AQ20" s="425"/>
      <c r="AR20" s="426"/>
      <c r="AS20" s="426"/>
      <c r="AT20" s="426"/>
      <c r="AU20" s="426"/>
      <c r="AV20" s="426"/>
      <c r="AW20" s="426"/>
      <c r="AX20" s="427"/>
      <c r="AY20" s="457"/>
      <c r="AZ20" s="457"/>
      <c r="BA20" s="457"/>
      <c r="BB20" s="664"/>
      <c r="BC20" s="665"/>
      <c r="BD20" s="665"/>
      <c r="BE20" s="665"/>
      <c r="BF20" s="665"/>
      <c r="BG20" s="665"/>
      <c r="BH20" s="665"/>
      <c r="BI20" s="666"/>
      <c r="BJ20" s="667"/>
      <c r="BK20" s="667"/>
      <c r="BL20" s="667"/>
      <c r="BM20" s="667"/>
      <c r="BN20" s="667"/>
      <c r="BO20" s="667"/>
      <c r="BP20" s="667"/>
      <c r="BQ20" s="667"/>
      <c r="BR20" s="667"/>
      <c r="BS20" s="668"/>
      <c r="BT20" s="668"/>
      <c r="BU20" s="371"/>
      <c r="BV20" s="371"/>
      <c r="BW20" s="371"/>
      <c r="BY20" s="373"/>
    </row>
    <row r="21" spans="1:78" s="381" customFormat="1" ht="18" customHeight="1">
      <c r="A21" s="536">
        <f>IF(A15&lt;MAX(DETA!A:A),A15+1,"")</f>
        <v>2</v>
      </c>
      <c r="B21" s="536"/>
      <c r="C21" s="536"/>
      <c r="D21" s="536"/>
      <c r="E21" s="438"/>
      <c r="F21" s="437" t="str">
        <f>IF(ISNUMBER($A21),MID(LOOKUP($A21,DETA!$A:$A,DETA!$E:$E),1,1),"")</f>
        <v>0</v>
      </c>
      <c r="G21" s="437" t="str">
        <f>IF(ISNUMBER($A21),MID(LOOKUP($A21,DETA!$A:$A,DETA!$E:$E),2,1),"")</f>
        <v>1</v>
      </c>
      <c r="H21" s="437" t="str">
        <f>IF(ISNUMBER($A21),MID(LOOKUP($A21,DETA!$A:$A,DETA!$E:$E),3,1),"")</f>
        <v>0</v>
      </c>
      <c r="I21" s="437" t="str">
        <f>IF(ISNUMBER($A21),MID(LOOKUP($A21,DETA!$A:$A,DETA!$E:$E),4,1),"")</f>
        <v>3</v>
      </c>
      <c r="J21" s="437" t="str">
        <f>IF(ISNUMBER($A21),MID(LOOKUP($A21,DETA!$A:$A,DETA!$E:$E),5,1),"")</f>
        <v>5</v>
      </c>
      <c r="K21" s="437" t="str">
        <f>IF(ISNUMBER($A21),MID(LOOKUP($A21,DETA!$A:$A,DETA!$E:$E),6,1),"")</f>
        <v>3</v>
      </c>
      <c r="L21" s="437" t="str">
        <f>IF(ISNUMBER($A21),MID(LOOKUP($A21,DETA!$A:$A,DETA!$E:$E),7,1),"")</f>
        <v>4</v>
      </c>
      <c r="M21" s="437" t="str">
        <f>IF(ISNUMBER($A21),MID(LOOKUP($A21,DETA!$A:$A,DETA!$E:$E),8,1),"")</f>
        <v>0</v>
      </c>
      <c r="N21" s="437" t="str">
        <f>IF(ISNUMBER($A21),MID(LOOKUP($A21,DETA!$A:$A,DETA!$E:$E),9,1),"")</f>
        <v>3</v>
      </c>
      <c r="O21" s="437" t="str">
        <f>IF(ISNUMBER($A21),MID(LOOKUP($A21,DETA!$A:$A,DETA!$E:$E),10,1),"")</f>
        <v>2</v>
      </c>
      <c r="P21" s="437" t="str">
        <f>IF(ISNUMBER($A21),MID(LOOKUP($A21,DETA!$A:$A,DETA!$E:$E),11,1),"")</f>
        <v>8</v>
      </c>
      <c r="Q21" s="437" t="str">
        <f>IF(ISNUMBER($A21),MID(LOOKUP($A21,DETA!$A:$A,DETA!$E:$E),12,1),"")</f>
        <v>7</v>
      </c>
      <c r="R21" s="437" t="str">
        <f>IF(ISNUMBER($A21),MID(LOOKUP($A21,DETA!$A:$A,DETA!$E:$E),13,1),"")</f>
        <v>9</v>
      </c>
      <c r="S21" s="439"/>
      <c r="T21" s="439"/>
      <c r="U21" s="439"/>
      <c r="V21" s="439"/>
      <c r="W21" s="439"/>
      <c r="X21" s="439"/>
      <c r="Y21" s="439"/>
      <c r="Z21" s="439"/>
      <c r="AA21" s="439"/>
      <c r="AB21" s="439"/>
      <c r="AC21" s="439"/>
      <c r="AD21" s="440"/>
      <c r="AE21" s="539" t="str">
        <f>IF(ISNUMBER($A21),MID(LOOKUP($A21,DETA!$A:$A,DETA!$F:$F),1,10),"")</f>
        <v>00000</v>
      </c>
      <c r="AF21" s="540"/>
      <c r="AG21" s="540"/>
      <c r="AH21" s="540"/>
      <c r="AI21" s="540"/>
      <c r="AJ21" s="541"/>
      <c r="AK21" s="550" t="str">
        <f>IF($A21="","",VLOOKUP($A21,DETA!$A$4:$I$500,9))</f>
        <v>20/01/2563</v>
      </c>
      <c r="AL21" s="551"/>
      <c r="AM21" s="551"/>
      <c r="AN21" s="551"/>
      <c r="AO21" s="551"/>
      <c r="AP21" s="552"/>
      <c r="AQ21" s="550" t="str">
        <f>IF($A21="","",VLOOKUP($A21,DETA!$A$4:$K$500,10))</f>
        <v>ค่าจ้าง</v>
      </c>
      <c r="AR21" s="551"/>
      <c r="AS21" s="551"/>
      <c r="AT21" s="551"/>
      <c r="AU21" s="551"/>
      <c r="AV21" s="551"/>
      <c r="AW21" s="551"/>
      <c r="AX21" s="552"/>
      <c r="AY21" s="705">
        <f>IF($A21="","",VLOOKUP($A21,DETA!$A$4:$K$500,11))</f>
        <v>3</v>
      </c>
      <c r="AZ21" s="701"/>
      <c r="BA21" s="702"/>
      <c r="BB21" s="590">
        <f>IF($A21="","",VLOOKUP($A21,DETA!$A$4:$L$500,12))</f>
        <v>20000</v>
      </c>
      <c r="BC21" s="591"/>
      <c r="BD21" s="591"/>
      <c r="BE21" s="591"/>
      <c r="BF21" s="591"/>
      <c r="BG21" s="591"/>
      <c r="BH21" s="591"/>
      <c r="BI21" s="592"/>
      <c r="BJ21" s="593">
        <f>IF($A21="","",VLOOKUP($A21,DETA!$A$4:$M$500,13))</f>
        <v>600</v>
      </c>
      <c r="BK21" s="594"/>
      <c r="BL21" s="594"/>
      <c r="BM21" s="594"/>
      <c r="BN21" s="594"/>
      <c r="BO21" s="594"/>
      <c r="BP21" s="594"/>
      <c r="BQ21" s="594"/>
      <c r="BR21" s="595"/>
      <c r="BS21" s="566">
        <f>IF($A21="","",VLOOKUP($A21,DETA!$A$4:$O$500,15))</f>
        <v>1</v>
      </c>
      <c r="BT21" s="567"/>
      <c r="BU21" s="380"/>
      <c r="BV21" s="380"/>
      <c r="BW21" s="380"/>
      <c r="BY21" s="379">
        <v>1</v>
      </c>
    </row>
    <row r="22" spans="1:78" s="381" customFormat="1" ht="18" customHeight="1">
      <c r="A22" s="537"/>
      <c r="B22" s="537"/>
      <c r="C22" s="537"/>
      <c r="D22" s="537"/>
      <c r="E22" s="565" t="s">
        <v>141</v>
      </c>
      <c r="F22" s="548"/>
      <c r="G22" s="548" t="str">
        <f>IF(ISNUMBER(A21),LOOKUP(A21,DETA!A:A,DETA!C:C),"")</f>
        <v>เอสซี โปรเซส</v>
      </c>
      <c r="H22" s="548"/>
      <c r="I22" s="548"/>
      <c r="J22" s="548"/>
      <c r="K22" s="548"/>
      <c r="L22" s="548"/>
      <c r="M22" s="548"/>
      <c r="N22" s="548"/>
      <c r="O22" s="548"/>
      <c r="P22" s="548"/>
      <c r="Q22" s="548"/>
      <c r="R22" s="548"/>
      <c r="S22" s="548"/>
      <c r="T22" s="548"/>
      <c r="U22" s="548"/>
      <c r="V22" s="548"/>
      <c r="W22" s="548"/>
      <c r="X22" s="548"/>
      <c r="Y22" s="548"/>
      <c r="Z22" s="548"/>
      <c r="AA22" s="548"/>
      <c r="AB22" s="548"/>
      <c r="AC22" s="548"/>
      <c r="AD22" s="549"/>
      <c r="AE22" s="428"/>
      <c r="AF22" s="404"/>
      <c r="AG22" s="404"/>
      <c r="AH22" s="404"/>
      <c r="AI22" s="404"/>
      <c r="AJ22" s="405"/>
      <c r="AK22" s="550"/>
      <c r="AL22" s="551"/>
      <c r="AM22" s="551"/>
      <c r="AN22" s="551"/>
      <c r="AO22" s="551"/>
      <c r="AP22" s="552"/>
      <c r="AQ22" s="550"/>
      <c r="AR22" s="551"/>
      <c r="AS22" s="551"/>
      <c r="AT22" s="551"/>
      <c r="AU22" s="551"/>
      <c r="AV22" s="551"/>
      <c r="AW22" s="551"/>
      <c r="AX22" s="552"/>
      <c r="AY22" s="705"/>
      <c r="AZ22" s="701"/>
      <c r="BA22" s="702"/>
      <c r="BB22" s="590"/>
      <c r="BC22" s="591"/>
      <c r="BD22" s="591"/>
      <c r="BE22" s="591"/>
      <c r="BF22" s="591"/>
      <c r="BG22" s="591"/>
      <c r="BH22" s="591"/>
      <c r="BI22" s="592"/>
      <c r="BJ22" s="593"/>
      <c r="BK22" s="594"/>
      <c r="BL22" s="594"/>
      <c r="BM22" s="594"/>
      <c r="BN22" s="594"/>
      <c r="BO22" s="594"/>
      <c r="BP22" s="594"/>
      <c r="BQ22" s="594"/>
      <c r="BR22" s="595"/>
      <c r="BS22" s="566"/>
      <c r="BT22" s="567"/>
      <c r="BU22" s="380"/>
      <c r="BV22" s="380"/>
      <c r="BW22" s="380"/>
      <c r="BY22" s="379"/>
    </row>
    <row r="23" spans="1:78" s="381" customFormat="1" ht="18" customHeight="1">
      <c r="A23" s="537"/>
      <c r="B23" s="537"/>
      <c r="C23" s="537"/>
      <c r="D23" s="537"/>
      <c r="E23" s="657" t="s">
        <v>140</v>
      </c>
      <c r="F23" s="658"/>
      <c r="G23" s="544" t="str">
        <f>IF(ISNUMBER(A21),LOOKUP(A21,DETA!A:A,DETA!G:G),"")</f>
        <v>เลขที่ 29 หมู่ที่ 8 ซอย วิรุฬราษฎร์ ถนน เศรษฐกิจ ตำบลท่าไม้</v>
      </c>
      <c r="H23" s="544"/>
      <c r="I23" s="544"/>
      <c r="J23" s="544"/>
      <c r="K23" s="544"/>
      <c r="L23" s="544"/>
      <c r="M23" s="544"/>
      <c r="N23" s="544"/>
      <c r="O23" s="544"/>
      <c r="P23" s="544"/>
      <c r="Q23" s="544"/>
      <c r="R23" s="544"/>
      <c r="S23" s="544"/>
      <c r="T23" s="544"/>
      <c r="U23" s="544"/>
      <c r="V23" s="544"/>
      <c r="W23" s="544"/>
      <c r="X23" s="544"/>
      <c r="Y23" s="544"/>
      <c r="Z23" s="544"/>
      <c r="AA23" s="544"/>
      <c r="AB23" s="544"/>
      <c r="AC23" s="544"/>
      <c r="AD23" s="545"/>
      <c r="AE23" s="428"/>
      <c r="AF23" s="404"/>
      <c r="AG23" s="404"/>
      <c r="AH23" s="404"/>
      <c r="AI23" s="404"/>
      <c r="AJ23" s="405"/>
      <c r="AK23" s="550"/>
      <c r="AL23" s="551"/>
      <c r="AM23" s="551"/>
      <c r="AN23" s="551"/>
      <c r="AO23" s="551"/>
      <c r="AP23" s="552"/>
      <c r="AQ23" s="550"/>
      <c r="AR23" s="551"/>
      <c r="AS23" s="551"/>
      <c r="AT23" s="551"/>
      <c r="AU23" s="551"/>
      <c r="AV23" s="551"/>
      <c r="AW23" s="551"/>
      <c r="AX23" s="552"/>
      <c r="AY23" s="705"/>
      <c r="AZ23" s="701"/>
      <c r="BA23" s="702"/>
      <c r="BB23" s="590"/>
      <c r="BC23" s="591"/>
      <c r="BD23" s="591"/>
      <c r="BE23" s="591"/>
      <c r="BF23" s="591"/>
      <c r="BG23" s="591"/>
      <c r="BH23" s="591"/>
      <c r="BI23" s="592"/>
      <c r="BJ23" s="593"/>
      <c r="BK23" s="594"/>
      <c r="BL23" s="594"/>
      <c r="BM23" s="594"/>
      <c r="BN23" s="594"/>
      <c r="BO23" s="594"/>
      <c r="BP23" s="594"/>
      <c r="BQ23" s="594"/>
      <c r="BR23" s="595"/>
      <c r="BS23" s="566"/>
      <c r="BT23" s="567"/>
      <c r="BU23" s="380"/>
      <c r="BV23" s="380"/>
      <c r="BW23" s="380"/>
      <c r="BY23" s="379"/>
    </row>
    <row r="24" spans="1:78" s="381" customFormat="1" ht="18" customHeight="1">
      <c r="A24" s="538"/>
      <c r="B24" s="538"/>
      <c r="C24" s="538"/>
      <c r="D24" s="538"/>
      <c r="E24" s="657"/>
      <c r="F24" s="658"/>
      <c r="G24" s="544" t="str">
        <f>IF(ISNUMBER(A21),LOOKUP(A21,DETA!A:A,DETA!H:H),"")</f>
        <v>อำเภอกระทุ่มแบน  จังหวัดสมุทรสาคร 74110</v>
      </c>
      <c r="H24" s="544"/>
      <c r="I24" s="544"/>
      <c r="J24" s="544"/>
      <c r="K24" s="544"/>
      <c r="L24" s="544"/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544"/>
      <c r="X24" s="544"/>
      <c r="Y24" s="544"/>
      <c r="Z24" s="544"/>
      <c r="AA24" s="544"/>
      <c r="AB24" s="544"/>
      <c r="AC24" s="544"/>
      <c r="AD24" s="545"/>
      <c r="AE24" s="429"/>
      <c r="AF24" s="406"/>
      <c r="AG24" s="406"/>
      <c r="AH24" s="406"/>
      <c r="AI24" s="406"/>
      <c r="AJ24" s="407"/>
      <c r="AK24" s="550"/>
      <c r="AL24" s="551"/>
      <c r="AM24" s="551"/>
      <c r="AN24" s="551"/>
      <c r="AO24" s="551"/>
      <c r="AP24" s="552"/>
      <c r="AQ24" s="550"/>
      <c r="AR24" s="551"/>
      <c r="AS24" s="551"/>
      <c r="AT24" s="551"/>
      <c r="AU24" s="551"/>
      <c r="AV24" s="551"/>
      <c r="AW24" s="551"/>
      <c r="AX24" s="552"/>
      <c r="AY24" s="705"/>
      <c r="AZ24" s="701"/>
      <c r="BA24" s="702"/>
      <c r="BB24" s="590"/>
      <c r="BC24" s="591"/>
      <c r="BD24" s="591"/>
      <c r="BE24" s="591"/>
      <c r="BF24" s="591"/>
      <c r="BG24" s="591"/>
      <c r="BH24" s="591"/>
      <c r="BI24" s="592"/>
      <c r="BJ24" s="593"/>
      <c r="BK24" s="594"/>
      <c r="BL24" s="594"/>
      <c r="BM24" s="594"/>
      <c r="BN24" s="594"/>
      <c r="BO24" s="594"/>
      <c r="BP24" s="594"/>
      <c r="BQ24" s="594"/>
      <c r="BR24" s="595"/>
      <c r="BS24" s="568"/>
      <c r="BT24" s="567"/>
      <c r="BU24" s="380"/>
      <c r="BV24" s="380"/>
      <c r="BW24" s="380"/>
      <c r="BY24" s="379">
        <v>2</v>
      </c>
    </row>
    <row r="25" spans="1:78" s="372" customFormat="1" ht="2.25" customHeight="1">
      <c r="A25" s="542"/>
      <c r="B25" s="543"/>
      <c r="C25" s="408"/>
      <c r="D25" s="409"/>
      <c r="E25" s="410"/>
      <c r="F25" s="408"/>
      <c r="G25" s="408"/>
      <c r="H25" s="408"/>
      <c r="I25" s="408"/>
      <c r="J25" s="408"/>
      <c r="K25" s="408"/>
      <c r="L25" s="408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2"/>
      <c r="AE25" s="413"/>
      <c r="AF25" s="413"/>
      <c r="AG25" s="413"/>
      <c r="AH25" s="413"/>
      <c r="AI25" s="413"/>
      <c r="AJ25" s="414"/>
      <c r="AK25" s="677"/>
      <c r="AL25" s="678"/>
      <c r="AM25" s="678"/>
      <c r="AN25" s="678"/>
      <c r="AO25" s="678"/>
      <c r="AP25" s="679"/>
      <c r="AQ25" s="430"/>
      <c r="AR25" s="431"/>
      <c r="AS25" s="431"/>
      <c r="AT25" s="431"/>
      <c r="AU25" s="431"/>
      <c r="AV25" s="431"/>
      <c r="AW25" s="431"/>
      <c r="AX25" s="432"/>
      <c r="AY25" s="456"/>
      <c r="AZ25" s="456"/>
      <c r="BA25" s="456"/>
      <c r="BB25" s="672"/>
      <c r="BC25" s="673"/>
      <c r="BD25" s="673"/>
      <c r="BE25" s="673"/>
      <c r="BF25" s="673"/>
      <c r="BG25" s="673"/>
      <c r="BH25" s="673"/>
      <c r="BI25" s="674"/>
      <c r="BJ25" s="680"/>
      <c r="BK25" s="680"/>
      <c r="BL25" s="680"/>
      <c r="BM25" s="680"/>
      <c r="BN25" s="680"/>
      <c r="BO25" s="680"/>
      <c r="BP25" s="680"/>
      <c r="BQ25" s="680"/>
      <c r="BR25" s="680"/>
      <c r="BS25" s="681"/>
      <c r="BT25" s="681"/>
      <c r="BU25" s="371"/>
      <c r="BV25" s="371"/>
      <c r="BW25" s="371"/>
      <c r="BY25" s="373"/>
    </row>
    <row r="26" spans="1:78" s="372" customFormat="1" ht="2.25" customHeight="1">
      <c r="A26" s="659"/>
      <c r="B26" s="660"/>
      <c r="C26" s="418"/>
      <c r="D26" s="419"/>
      <c r="E26" s="420"/>
      <c r="F26" s="418"/>
      <c r="G26" s="418"/>
      <c r="H26" s="418"/>
      <c r="I26" s="418"/>
      <c r="J26" s="418"/>
      <c r="K26" s="418"/>
      <c r="L26" s="418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2"/>
      <c r="AE26" s="423"/>
      <c r="AF26" s="423"/>
      <c r="AG26" s="423"/>
      <c r="AH26" s="423"/>
      <c r="AI26" s="423"/>
      <c r="AJ26" s="424"/>
      <c r="AK26" s="661"/>
      <c r="AL26" s="662"/>
      <c r="AM26" s="662"/>
      <c r="AN26" s="662"/>
      <c r="AO26" s="662"/>
      <c r="AP26" s="663"/>
      <c r="AQ26" s="425"/>
      <c r="AR26" s="426"/>
      <c r="AS26" s="426"/>
      <c r="AT26" s="426"/>
      <c r="AU26" s="426"/>
      <c r="AV26" s="426"/>
      <c r="AW26" s="426"/>
      <c r="AX26" s="427"/>
      <c r="AY26" s="457"/>
      <c r="AZ26" s="457"/>
      <c r="BA26" s="457"/>
      <c r="BB26" s="664"/>
      <c r="BC26" s="665"/>
      <c r="BD26" s="665"/>
      <c r="BE26" s="665"/>
      <c r="BF26" s="665"/>
      <c r="BG26" s="665"/>
      <c r="BH26" s="665"/>
      <c r="BI26" s="666"/>
      <c r="BJ26" s="667"/>
      <c r="BK26" s="667"/>
      <c r="BL26" s="667"/>
      <c r="BM26" s="667"/>
      <c r="BN26" s="667"/>
      <c r="BO26" s="667"/>
      <c r="BP26" s="667"/>
      <c r="BQ26" s="667"/>
      <c r="BR26" s="667"/>
      <c r="BS26" s="668"/>
      <c r="BT26" s="668"/>
      <c r="BU26" s="371"/>
      <c r="BV26" s="371"/>
      <c r="BW26" s="371"/>
      <c r="BY26" s="373"/>
    </row>
    <row r="27" spans="1:78" s="381" customFormat="1" ht="18" customHeight="1">
      <c r="A27" s="536">
        <f>IF(A21&lt;MAX(DETA!A:A),A21+1,"")</f>
        <v>3</v>
      </c>
      <c r="B27" s="536"/>
      <c r="C27" s="536"/>
      <c r="D27" s="536"/>
      <c r="E27" s="438"/>
      <c r="F27" s="437" t="str">
        <f>IF(ISNUMBER($A27),MID(LOOKUP($A27,DETA!$A:$A,DETA!$E:$E),1,1),"")</f>
        <v>0</v>
      </c>
      <c r="G27" s="437" t="str">
        <f>IF(ISNUMBER($A27),MID(LOOKUP($A27,DETA!$A:$A,DETA!$E:$E),2,1),"")</f>
        <v>1</v>
      </c>
      <c r="H27" s="437" t="str">
        <f>IF(ISNUMBER($A27),MID(LOOKUP($A27,DETA!$A:$A,DETA!$E:$E),3,1),"")</f>
        <v>0</v>
      </c>
      <c r="I27" s="437" t="str">
        <f>IF(ISNUMBER($A27),MID(LOOKUP($A27,DETA!$A:$A,DETA!$E:$E),4,1),"")</f>
        <v>5</v>
      </c>
      <c r="J27" s="437" t="str">
        <f>IF(ISNUMBER($A27),MID(LOOKUP($A27,DETA!$A:$A,DETA!$E:$E),5,1),"")</f>
        <v>5</v>
      </c>
      <c r="K27" s="437" t="str">
        <f>IF(ISNUMBER($A27),MID(LOOKUP($A27,DETA!$A:$A,DETA!$E:$E),6,1),"")</f>
        <v>5</v>
      </c>
      <c r="L27" s="437" t="str">
        <f>IF(ISNUMBER($A27),MID(LOOKUP($A27,DETA!$A:$A,DETA!$E:$E),7,1),"")</f>
        <v>7</v>
      </c>
      <c r="M27" s="437" t="str">
        <f>IF(ISNUMBER($A27),MID(LOOKUP($A27,DETA!$A:$A,DETA!$E:$E),8,1),"")</f>
        <v>1</v>
      </c>
      <c r="N27" s="437" t="str">
        <f>IF(ISNUMBER($A27),MID(LOOKUP($A27,DETA!$A:$A,DETA!$E:$E),9,1),"")</f>
        <v>3</v>
      </c>
      <c r="O27" s="437" t="str">
        <f>IF(ISNUMBER($A27),MID(LOOKUP($A27,DETA!$A:$A,DETA!$E:$E),10,1),"")</f>
        <v>2</v>
      </c>
      <c r="P27" s="437" t="str">
        <f>IF(ISNUMBER($A27),MID(LOOKUP($A27,DETA!$A:$A,DETA!$E:$E),11,1),"")</f>
        <v>0</v>
      </c>
      <c r="Q27" s="437" t="str">
        <f>IF(ISNUMBER($A27),MID(LOOKUP($A27,DETA!$A:$A,DETA!$E:$E),12,1),"")</f>
        <v>9</v>
      </c>
      <c r="R27" s="437" t="str">
        <f>IF(ISNUMBER($A27),MID(LOOKUP($A27,DETA!$A:$A,DETA!$E:$E),13,1),"")</f>
        <v>0</v>
      </c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40"/>
      <c r="AE27" s="539" t="str">
        <f>IF(ISNUMBER($A27),MID(LOOKUP($A27,DETA!$A:$A,DETA!$F:$F),1,10),"")</f>
        <v>00000</v>
      </c>
      <c r="AF27" s="540"/>
      <c r="AG27" s="540"/>
      <c r="AH27" s="540"/>
      <c r="AI27" s="540"/>
      <c r="AJ27" s="541"/>
      <c r="AK27" s="550" t="str">
        <f>IF($A27="","",VLOOKUP($A27,DETA!$A$4:$I$500,9))</f>
        <v>20/01/2563</v>
      </c>
      <c r="AL27" s="551"/>
      <c r="AM27" s="551"/>
      <c r="AN27" s="551"/>
      <c r="AO27" s="551"/>
      <c r="AP27" s="552"/>
      <c r="AQ27" s="550" t="str">
        <f>IF($A27="","",VLOOKUP($A27,DETA!$A$4:$K$500,10))</f>
        <v>ค่าจ้าง</v>
      </c>
      <c r="AR27" s="551"/>
      <c r="AS27" s="551"/>
      <c r="AT27" s="551"/>
      <c r="AU27" s="551"/>
      <c r="AV27" s="551"/>
      <c r="AW27" s="551"/>
      <c r="AX27" s="552"/>
      <c r="AY27" s="705">
        <f>IF($A27="","",VLOOKUP($A27,DETA!$A$4:$K$500,11))</f>
        <v>3</v>
      </c>
      <c r="AZ27" s="701"/>
      <c r="BA27" s="702"/>
      <c r="BB27" s="590">
        <f>IF($A27="","",VLOOKUP($A27,DETA!$A$4:$L$500,12))</f>
        <v>30000</v>
      </c>
      <c r="BC27" s="591"/>
      <c r="BD27" s="591"/>
      <c r="BE27" s="591"/>
      <c r="BF27" s="591"/>
      <c r="BG27" s="591"/>
      <c r="BH27" s="591"/>
      <c r="BI27" s="592"/>
      <c r="BJ27" s="593">
        <f>IF($A27="","",VLOOKUP($A27,DETA!$A$4:$M$500,13))</f>
        <v>900</v>
      </c>
      <c r="BK27" s="594"/>
      <c r="BL27" s="594"/>
      <c r="BM27" s="594"/>
      <c r="BN27" s="594"/>
      <c r="BO27" s="594"/>
      <c r="BP27" s="594"/>
      <c r="BQ27" s="594"/>
      <c r="BR27" s="595"/>
      <c r="BS27" s="566">
        <f>IF($A27="","",VLOOKUP($A27,DETA!$A$4:$O$500,15))</f>
        <v>1</v>
      </c>
      <c r="BT27" s="567"/>
      <c r="BU27" s="380"/>
      <c r="BV27" s="380"/>
      <c r="BW27" s="380"/>
      <c r="BY27" s="379">
        <v>1</v>
      </c>
    </row>
    <row r="28" spans="1:78" s="381" customFormat="1" ht="18" customHeight="1">
      <c r="A28" s="537"/>
      <c r="B28" s="537"/>
      <c r="C28" s="537"/>
      <c r="D28" s="537"/>
      <c r="E28" s="565" t="s">
        <v>141</v>
      </c>
      <c r="F28" s="548"/>
      <c r="G28" s="548" t="str">
        <f>IF(ISNUMBER(A27),LOOKUP(A27,DETA!A:A,DETA!C:C),"")</f>
        <v>เคเคเอ็น ออดิท จำกัด</v>
      </c>
      <c r="H28" s="548"/>
      <c r="I28" s="548"/>
      <c r="J28" s="548"/>
      <c r="K28" s="548"/>
      <c r="L28" s="548"/>
      <c r="M28" s="548"/>
      <c r="N28" s="548"/>
      <c r="O28" s="548"/>
      <c r="P28" s="548"/>
      <c r="Q28" s="548"/>
      <c r="R28" s="548"/>
      <c r="S28" s="548"/>
      <c r="T28" s="548"/>
      <c r="U28" s="548"/>
      <c r="V28" s="548"/>
      <c r="W28" s="548"/>
      <c r="X28" s="548"/>
      <c r="Y28" s="548"/>
      <c r="Z28" s="548"/>
      <c r="AA28" s="548"/>
      <c r="AB28" s="548"/>
      <c r="AC28" s="548"/>
      <c r="AD28" s="549"/>
      <c r="AE28" s="428"/>
      <c r="AF28" s="404"/>
      <c r="AG28" s="404"/>
      <c r="AH28" s="404"/>
      <c r="AI28" s="404"/>
      <c r="AJ28" s="405"/>
      <c r="AK28" s="550"/>
      <c r="AL28" s="551"/>
      <c r="AM28" s="551"/>
      <c r="AN28" s="551"/>
      <c r="AO28" s="551"/>
      <c r="AP28" s="552"/>
      <c r="AQ28" s="550"/>
      <c r="AR28" s="551"/>
      <c r="AS28" s="551"/>
      <c r="AT28" s="551"/>
      <c r="AU28" s="551"/>
      <c r="AV28" s="551"/>
      <c r="AW28" s="551"/>
      <c r="AX28" s="552"/>
      <c r="AY28" s="705"/>
      <c r="AZ28" s="701"/>
      <c r="BA28" s="702"/>
      <c r="BB28" s="590"/>
      <c r="BC28" s="591"/>
      <c r="BD28" s="591"/>
      <c r="BE28" s="591"/>
      <c r="BF28" s="591"/>
      <c r="BG28" s="591"/>
      <c r="BH28" s="591"/>
      <c r="BI28" s="592"/>
      <c r="BJ28" s="593"/>
      <c r="BK28" s="594"/>
      <c r="BL28" s="594"/>
      <c r="BM28" s="594"/>
      <c r="BN28" s="594"/>
      <c r="BO28" s="594"/>
      <c r="BP28" s="594"/>
      <c r="BQ28" s="594"/>
      <c r="BR28" s="595"/>
      <c r="BS28" s="566"/>
      <c r="BT28" s="567"/>
      <c r="BU28" s="380"/>
      <c r="BV28" s="380"/>
      <c r="BW28" s="380"/>
      <c r="BY28" s="379"/>
    </row>
    <row r="29" spans="1:78" s="381" customFormat="1" ht="18" customHeight="1">
      <c r="A29" s="537"/>
      <c r="B29" s="537"/>
      <c r="C29" s="537"/>
      <c r="D29" s="537"/>
      <c r="E29" s="657" t="s">
        <v>140</v>
      </c>
      <c r="F29" s="658"/>
      <c r="G29" s="544" t="str">
        <f>IF(ISNUMBER(A27),LOOKUP(A27,DETA!A:A,DETA!G:G),"")</f>
        <v>142/4 หมู่ 2 ตำบลโป่ง</v>
      </c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44"/>
      <c r="Z29" s="544"/>
      <c r="AA29" s="544"/>
      <c r="AB29" s="544"/>
      <c r="AC29" s="544"/>
      <c r="AD29" s="545"/>
      <c r="AE29" s="428"/>
      <c r="AF29" s="404"/>
      <c r="AG29" s="404"/>
      <c r="AH29" s="404"/>
      <c r="AI29" s="404"/>
      <c r="AJ29" s="405"/>
      <c r="AK29" s="550"/>
      <c r="AL29" s="551"/>
      <c r="AM29" s="551"/>
      <c r="AN29" s="551"/>
      <c r="AO29" s="551"/>
      <c r="AP29" s="552"/>
      <c r="AQ29" s="550"/>
      <c r="AR29" s="551"/>
      <c r="AS29" s="551"/>
      <c r="AT29" s="551"/>
      <c r="AU29" s="551"/>
      <c r="AV29" s="551"/>
      <c r="AW29" s="551"/>
      <c r="AX29" s="552"/>
      <c r="AY29" s="705"/>
      <c r="AZ29" s="701"/>
      <c r="BA29" s="702"/>
      <c r="BB29" s="590"/>
      <c r="BC29" s="591"/>
      <c r="BD29" s="591"/>
      <c r="BE29" s="591"/>
      <c r="BF29" s="591"/>
      <c r="BG29" s="591"/>
      <c r="BH29" s="591"/>
      <c r="BI29" s="592"/>
      <c r="BJ29" s="593"/>
      <c r="BK29" s="594"/>
      <c r="BL29" s="594"/>
      <c r="BM29" s="594"/>
      <c r="BN29" s="594"/>
      <c r="BO29" s="594"/>
      <c r="BP29" s="594"/>
      <c r="BQ29" s="594"/>
      <c r="BR29" s="595"/>
      <c r="BS29" s="566"/>
      <c r="BT29" s="567"/>
      <c r="BU29" s="380"/>
      <c r="BV29" s="380"/>
      <c r="BW29" s="380"/>
      <c r="BY29" s="379"/>
    </row>
    <row r="30" spans="1:78" s="381" customFormat="1" ht="18" customHeight="1">
      <c r="A30" s="538"/>
      <c r="B30" s="538"/>
      <c r="C30" s="538"/>
      <c r="D30" s="538"/>
      <c r="E30" s="657"/>
      <c r="F30" s="658"/>
      <c r="G30" s="544" t="str">
        <f>IF(ISNUMBER(A27),LOOKUP(A27,DETA!A:A,DETA!H:H),"")</f>
        <v>อำเภอบางละมุง จังหวัดชลบุรี 20150</v>
      </c>
      <c r="H30" s="544"/>
      <c r="I30" s="544"/>
      <c r="J30" s="544"/>
      <c r="K30" s="544"/>
      <c r="L30" s="544"/>
      <c r="M30" s="544"/>
      <c r="N30" s="544"/>
      <c r="O30" s="544"/>
      <c r="P30" s="544"/>
      <c r="Q30" s="544"/>
      <c r="R30" s="544"/>
      <c r="S30" s="544"/>
      <c r="T30" s="544"/>
      <c r="U30" s="544"/>
      <c r="V30" s="544"/>
      <c r="W30" s="544"/>
      <c r="X30" s="544"/>
      <c r="Y30" s="544"/>
      <c r="Z30" s="544"/>
      <c r="AA30" s="544"/>
      <c r="AB30" s="544"/>
      <c r="AC30" s="544"/>
      <c r="AD30" s="545"/>
      <c r="AE30" s="429"/>
      <c r="AF30" s="406"/>
      <c r="AG30" s="406"/>
      <c r="AH30" s="406"/>
      <c r="AI30" s="406"/>
      <c r="AJ30" s="407"/>
      <c r="AK30" s="550"/>
      <c r="AL30" s="551"/>
      <c r="AM30" s="551"/>
      <c r="AN30" s="551"/>
      <c r="AO30" s="551"/>
      <c r="AP30" s="552"/>
      <c r="AQ30" s="550"/>
      <c r="AR30" s="551"/>
      <c r="AS30" s="551"/>
      <c r="AT30" s="551"/>
      <c r="AU30" s="551"/>
      <c r="AV30" s="551"/>
      <c r="AW30" s="551"/>
      <c r="AX30" s="552"/>
      <c r="AY30" s="705"/>
      <c r="AZ30" s="701"/>
      <c r="BA30" s="702"/>
      <c r="BB30" s="590"/>
      <c r="BC30" s="591"/>
      <c r="BD30" s="591"/>
      <c r="BE30" s="591"/>
      <c r="BF30" s="591"/>
      <c r="BG30" s="591"/>
      <c r="BH30" s="591"/>
      <c r="BI30" s="592"/>
      <c r="BJ30" s="593"/>
      <c r="BK30" s="594"/>
      <c r="BL30" s="594"/>
      <c r="BM30" s="594"/>
      <c r="BN30" s="594"/>
      <c r="BO30" s="594"/>
      <c r="BP30" s="594"/>
      <c r="BQ30" s="594"/>
      <c r="BR30" s="595"/>
      <c r="BS30" s="568"/>
      <c r="BT30" s="567"/>
      <c r="BU30" s="380"/>
      <c r="BV30" s="380"/>
      <c r="BW30" s="380"/>
      <c r="BY30" s="379">
        <v>2</v>
      </c>
    </row>
    <row r="31" spans="1:78" s="372" customFormat="1" ht="2.25" customHeight="1">
      <c r="A31" s="542"/>
      <c r="B31" s="543"/>
      <c r="C31" s="408"/>
      <c r="D31" s="409"/>
      <c r="E31" s="410"/>
      <c r="F31" s="408"/>
      <c r="G31" s="408"/>
      <c r="H31" s="408"/>
      <c r="I31" s="408"/>
      <c r="J31" s="408"/>
      <c r="K31" s="408"/>
      <c r="L31" s="408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2"/>
      <c r="AE31" s="413"/>
      <c r="AF31" s="413"/>
      <c r="AG31" s="413"/>
      <c r="AH31" s="413"/>
      <c r="AI31" s="413"/>
      <c r="AJ31" s="414"/>
      <c r="AK31" s="677"/>
      <c r="AL31" s="678"/>
      <c r="AM31" s="678"/>
      <c r="AN31" s="678"/>
      <c r="AO31" s="678"/>
      <c r="AP31" s="679"/>
      <c r="AQ31" s="430"/>
      <c r="AR31" s="431"/>
      <c r="AS31" s="431"/>
      <c r="AT31" s="431"/>
      <c r="AU31" s="431"/>
      <c r="AV31" s="431"/>
      <c r="AW31" s="431"/>
      <c r="AX31" s="432"/>
      <c r="AY31" s="708"/>
      <c r="AZ31" s="709"/>
      <c r="BA31" s="710"/>
      <c r="BB31" s="672"/>
      <c r="BC31" s="673"/>
      <c r="BD31" s="673"/>
      <c r="BE31" s="673"/>
      <c r="BF31" s="673"/>
      <c r="BG31" s="673"/>
      <c r="BH31" s="673"/>
      <c r="BI31" s="674"/>
      <c r="BJ31" s="680"/>
      <c r="BK31" s="680"/>
      <c r="BL31" s="680"/>
      <c r="BM31" s="680"/>
      <c r="BN31" s="680"/>
      <c r="BO31" s="680"/>
      <c r="BP31" s="680"/>
      <c r="BQ31" s="680"/>
      <c r="BR31" s="680"/>
      <c r="BS31" s="681"/>
      <c r="BT31" s="681"/>
      <c r="BU31" s="371"/>
      <c r="BV31" s="371"/>
      <c r="BW31" s="371"/>
      <c r="BY31" s="373"/>
    </row>
    <row r="32" spans="1:78" s="372" customFormat="1" ht="2.25" customHeight="1">
      <c r="A32" s="659"/>
      <c r="B32" s="660"/>
      <c r="C32" s="418"/>
      <c r="D32" s="419"/>
      <c r="E32" s="420"/>
      <c r="F32" s="418"/>
      <c r="G32" s="418"/>
      <c r="H32" s="418"/>
      <c r="I32" s="418"/>
      <c r="J32" s="418"/>
      <c r="K32" s="418"/>
      <c r="L32" s="418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2"/>
      <c r="AE32" s="423"/>
      <c r="AF32" s="423"/>
      <c r="AG32" s="423"/>
      <c r="AH32" s="423"/>
      <c r="AI32" s="423"/>
      <c r="AJ32" s="424"/>
      <c r="AK32" s="661"/>
      <c r="AL32" s="662"/>
      <c r="AM32" s="662"/>
      <c r="AN32" s="662"/>
      <c r="AO32" s="662"/>
      <c r="AP32" s="663"/>
      <c r="AQ32" s="425"/>
      <c r="AR32" s="426"/>
      <c r="AS32" s="426"/>
      <c r="AT32" s="426"/>
      <c r="AU32" s="426"/>
      <c r="AV32" s="426"/>
      <c r="AW32" s="426"/>
      <c r="AX32" s="427"/>
      <c r="AY32" s="703"/>
      <c r="AZ32" s="703"/>
      <c r="BA32" s="704"/>
      <c r="BB32" s="664"/>
      <c r="BC32" s="665"/>
      <c r="BD32" s="665"/>
      <c r="BE32" s="665"/>
      <c r="BF32" s="665"/>
      <c r="BG32" s="665"/>
      <c r="BH32" s="665"/>
      <c r="BI32" s="666"/>
      <c r="BJ32" s="667"/>
      <c r="BK32" s="667"/>
      <c r="BL32" s="667"/>
      <c r="BM32" s="667"/>
      <c r="BN32" s="667"/>
      <c r="BO32" s="667"/>
      <c r="BP32" s="667"/>
      <c r="BQ32" s="667"/>
      <c r="BR32" s="667"/>
      <c r="BS32" s="668"/>
      <c r="BT32" s="668"/>
      <c r="BU32" s="371"/>
      <c r="BV32" s="371"/>
      <c r="BW32" s="371"/>
      <c r="BY32" s="373"/>
    </row>
    <row r="33" spans="1:77" s="381" customFormat="1" ht="18" customHeight="1">
      <c r="A33" s="536">
        <f>IF(A27&lt;MAX(DETA!A:A),A27+1,"")</f>
        <v>4</v>
      </c>
      <c r="B33" s="536"/>
      <c r="C33" s="536"/>
      <c r="D33" s="536"/>
      <c r="E33" s="438"/>
      <c r="F33" s="437" t="str">
        <f>IF(ISNUMBER($A33),MID(LOOKUP($A33,DETA!$A:$A,DETA!$E:$E),1,1),"")</f>
        <v>0</v>
      </c>
      <c r="G33" s="437" t="str">
        <f>IF(ISNUMBER($A33),MID(LOOKUP($A33,DETA!$A:$A,DETA!$E:$E),2,1),"")</f>
        <v>1</v>
      </c>
      <c r="H33" s="437" t="str">
        <f>IF(ISNUMBER($A33),MID(LOOKUP($A33,DETA!$A:$A,DETA!$E:$E),3,1),"")</f>
        <v>0</v>
      </c>
      <c r="I33" s="437" t="str">
        <f>IF(ISNUMBER($A33),MID(LOOKUP($A33,DETA!$A:$A,DETA!$E:$E),4,1),"")</f>
        <v>5</v>
      </c>
      <c r="J33" s="437" t="str">
        <f>IF(ISNUMBER($A33),MID(LOOKUP($A33,DETA!$A:$A,DETA!$E:$E),5,1),"")</f>
        <v>5</v>
      </c>
      <c r="K33" s="437" t="str">
        <f>IF(ISNUMBER($A33),MID(LOOKUP($A33,DETA!$A:$A,DETA!$E:$E),6,1),"")</f>
        <v>6</v>
      </c>
      <c r="L33" s="437" t="str">
        <f>IF(ISNUMBER($A33),MID(LOOKUP($A33,DETA!$A:$A,DETA!$E:$E),7,1),"")</f>
        <v>3</v>
      </c>
      <c r="M33" s="437" t="str">
        <f>IF(ISNUMBER($A33),MID(LOOKUP($A33,DETA!$A:$A,DETA!$E:$E),8,1),"")</f>
        <v>0</v>
      </c>
      <c r="N33" s="437" t="str">
        <f>IF(ISNUMBER($A33),MID(LOOKUP($A33,DETA!$A:$A,DETA!$E:$E),9,1),"")</f>
        <v>6</v>
      </c>
      <c r="O33" s="437" t="str">
        <f>IF(ISNUMBER($A33),MID(LOOKUP($A33,DETA!$A:$A,DETA!$E:$E),10,1),"")</f>
        <v>1</v>
      </c>
      <c r="P33" s="437" t="str">
        <f>IF(ISNUMBER($A33),MID(LOOKUP($A33,DETA!$A:$A,DETA!$E:$E),11,1),"")</f>
        <v>1</v>
      </c>
      <c r="Q33" s="437" t="str">
        <f>IF(ISNUMBER($A33),MID(LOOKUP($A33,DETA!$A:$A,DETA!$E:$E),12,1),"")</f>
        <v>0</v>
      </c>
      <c r="R33" s="437" t="str">
        <f>IF(ISNUMBER($A33),MID(LOOKUP($A33,DETA!$A:$A,DETA!$E:$E),13,1),"")</f>
        <v>7</v>
      </c>
      <c r="S33" s="439"/>
      <c r="T33" s="439"/>
      <c r="U33" s="439"/>
      <c r="V33" s="439"/>
      <c r="W33" s="439"/>
      <c r="X33" s="439"/>
      <c r="Y33" s="439"/>
      <c r="Z33" s="439"/>
      <c r="AA33" s="439"/>
      <c r="AB33" s="439"/>
      <c r="AC33" s="439"/>
      <c r="AD33" s="440"/>
      <c r="AE33" s="539" t="str">
        <f>IF(ISNUMBER($A33),MID(LOOKUP($A33,DETA!$A:$A,DETA!$F:$F),1,10),"")</f>
        <v>00000</v>
      </c>
      <c r="AF33" s="540"/>
      <c r="AG33" s="540"/>
      <c r="AH33" s="540"/>
      <c r="AI33" s="540"/>
      <c r="AJ33" s="541"/>
      <c r="AK33" s="550" t="str">
        <f>IF($A33="","",VLOOKUP($A33,DETA!$A$4:$I$500,9))</f>
        <v>20/01/2563</v>
      </c>
      <c r="AL33" s="551"/>
      <c r="AM33" s="551"/>
      <c r="AN33" s="551"/>
      <c r="AO33" s="551"/>
      <c r="AP33" s="552"/>
      <c r="AQ33" s="550" t="str">
        <f>IF($A33="","",VLOOKUP($A33,DETA!$A$4:$K$500,10))</f>
        <v>ค่าจ้าง</v>
      </c>
      <c r="AR33" s="551"/>
      <c r="AS33" s="551"/>
      <c r="AT33" s="551"/>
      <c r="AU33" s="551"/>
      <c r="AV33" s="551"/>
      <c r="AW33" s="551"/>
      <c r="AX33" s="552"/>
      <c r="AY33" s="705">
        <f>IF($A33="","",VLOOKUP($A33,DETA!$A$4:$K$500,11))</f>
        <v>3</v>
      </c>
      <c r="AZ33" s="701"/>
      <c r="BA33" s="702"/>
      <c r="BB33" s="590">
        <f>IF($A33="","",VLOOKUP($A33,DETA!$A$4:$L$500,12))</f>
        <v>40000</v>
      </c>
      <c r="BC33" s="591"/>
      <c r="BD33" s="591"/>
      <c r="BE33" s="591"/>
      <c r="BF33" s="591"/>
      <c r="BG33" s="591"/>
      <c r="BH33" s="591"/>
      <c r="BI33" s="592"/>
      <c r="BJ33" s="593">
        <f>IF($A33="","",VLOOKUP($A33,DETA!$A$4:$M$500,13))</f>
        <v>1200</v>
      </c>
      <c r="BK33" s="594"/>
      <c r="BL33" s="594"/>
      <c r="BM33" s="594"/>
      <c r="BN33" s="594"/>
      <c r="BO33" s="594"/>
      <c r="BP33" s="594"/>
      <c r="BQ33" s="594"/>
      <c r="BR33" s="595"/>
      <c r="BS33" s="566">
        <f>IF($A33="","",VLOOKUP($A33,DETA!$A$4:$O$500,15))</f>
        <v>1</v>
      </c>
      <c r="BT33" s="567"/>
      <c r="BU33" s="380"/>
      <c r="BV33" s="380"/>
      <c r="BW33" s="380"/>
      <c r="BY33" s="379">
        <v>1</v>
      </c>
    </row>
    <row r="34" spans="1:77" s="381" customFormat="1" ht="18" customHeight="1">
      <c r="A34" s="537"/>
      <c r="B34" s="537"/>
      <c r="C34" s="537"/>
      <c r="D34" s="537"/>
      <c r="E34" s="565" t="s">
        <v>141</v>
      </c>
      <c r="F34" s="548"/>
      <c r="G34" s="548" t="str">
        <f>IF(ISNUMBER(A33),LOOKUP(A33,DETA!A:A,DETA!C:C),"")</f>
        <v>สงกรานต์ไม่หยุด จำกัด</v>
      </c>
      <c r="H34" s="548"/>
      <c r="I34" s="548"/>
      <c r="J34" s="548"/>
      <c r="K34" s="548"/>
      <c r="L34" s="548"/>
      <c r="M34" s="548"/>
      <c r="N34" s="548"/>
      <c r="O34" s="548"/>
      <c r="P34" s="548"/>
      <c r="Q34" s="548"/>
      <c r="R34" s="548"/>
      <c r="S34" s="548"/>
      <c r="T34" s="548"/>
      <c r="U34" s="548"/>
      <c r="V34" s="548"/>
      <c r="W34" s="548"/>
      <c r="X34" s="548"/>
      <c r="Y34" s="548"/>
      <c r="Z34" s="548"/>
      <c r="AA34" s="548"/>
      <c r="AB34" s="548"/>
      <c r="AC34" s="548"/>
      <c r="AD34" s="549"/>
      <c r="AE34" s="428"/>
      <c r="AF34" s="404"/>
      <c r="AG34" s="404"/>
      <c r="AH34" s="404"/>
      <c r="AI34" s="404"/>
      <c r="AJ34" s="405"/>
      <c r="AK34" s="550"/>
      <c r="AL34" s="551"/>
      <c r="AM34" s="551"/>
      <c r="AN34" s="551"/>
      <c r="AO34" s="551"/>
      <c r="AP34" s="552"/>
      <c r="AQ34" s="550"/>
      <c r="AR34" s="551"/>
      <c r="AS34" s="551"/>
      <c r="AT34" s="551"/>
      <c r="AU34" s="551"/>
      <c r="AV34" s="551"/>
      <c r="AW34" s="551"/>
      <c r="AX34" s="552"/>
      <c r="AY34" s="705"/>
      <c r="AZ34" s="701"/>
      <c r="BA34" s="702"/>
      <c r="BB34" s="590"/>
      <c r="BC34" s="591"/>
      <c r="BD34" s="591"/>
      <c r="BE34" s="591"/>
      <c r="BF34" s="591"/>
      <c r="BG34" s="591"/>
      <c r="BH34" s="591"/>
      <c r="BI34" s="592"/>
      <c r="BJ34" s="593"/>
      <c r="BK34" s="594"/>
      <c r="BL34" s="594"/>
      <c r="BM34" s="594"/>
      <c r="BN34" s="594"/>
      <c r="BO34" s="594"/>
      <c r="BP34" s="594"/>
      <c r="BQ34" s="594"/>
      <c r="BR34" s="595"/>
      <c r="BS34" s="566"/>
      <c r="BT34" s="567"/>
      <c r="BU34" s="380"/>
      <c r="BV34" s="380"/>
      <c r="BW34" s="380"/>
      <c r="BY34" s="379"/>
    </row>
    <row r="35" spans="1:77" s="381" customFormat="1" ht="18" customHeight="1">
      <c r="A35" s="537"/>
      <c r="B35" s="537"/>
      <c r="C35" s="537"/>
      <c r="D35" s="537"/>
      <c r="E35" s="657" t="s">
        <v>140</v>
      </c>
      <c r="F35" s="658"/>
      <c r="G35" s="544" t="str">
        <f>IF(ISNUMBER(A33),LOOKUP(A33,DETA!A:A,DETA!G:G),"")</f>
        <v>58/5 หมู่ 8 ตำบลทับมา</v>
      </c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  <c r="U35" s="544"/>
      <c r="V35" s="544"/>
      <c r="W35" s="544"/>
      <c r="X35" s="544"/>
      <c r="Y35" s="544"/>
      <c r="Z35" s="544"/>
      <c r="AA35" s="544"/>
      <c r="AB35" s="544"/>
      <c r="AC35" s="544"/>
      <c r="AD35" s="545"/>
      <c r="AE35" s="428"/>
      <c r="AF35" s="404"/>
      <c r="AG35" s="404"/>
      <c r="AH35" s="404"/>
      <c r="AI35" s="404"/>
      <c r="AJ35" s="405"/>
      <c r="AK35" s="550"/>
      <c r="AL35" s="551"/>
      <c r="AM35" s="551"/>
      <c r="AN35" s="551"/>
      <c r="AO35" s="551"/>
      <c r="AP35" s="552"/>
      <c r="AQ35" s="550"/>
      <c r="AR35" s="551"/>
      <c r="AS35" s="551"/>
      <c r="AT35" s="551"/>
      <c r="AU35" s="551"/>
      <c r="AV35" s="551"/>
      <c r="AW35" s="551"/>
      <c r="AX35" s="552"/>
      <c r="AY35" s="705"/>
      <c r="AZ35" s="701"/>
      <c r="BA35" s="702"/>
      <c r="BB35" s="590"/>
      <c r="BC35" s="591"/>
      <c r="BD35" s="591"/>
      <c r="BE35" s="591"/>
      <c r="BF35" s="591"/>
      <c r="BG35" s="591"/>
      <c r="BH35" s="591"/>
      <c r="BI35" s="592"/>
      <c r="BJ35" s="593"/>
      <c r="BK35" s="594"/>
      <c r="BL35" s="594"/>
      <c r="BM35" s="594"/>
      <c r="BN35" s="594"/>
      <c r="BO35" s="594"/>
      <c r="BP35" s="594"/>
      <c r="BQ35" s="594"/>
      <c r="BR35" s="595"/>
      <c r="BS35" s="566"/>
      <c r="BT35" s="567"/>
      <c r="BU35" s="380"/>
      <c r="BV35" s="380"/>
      <c r="BW35" s="380"/>
      <c r="BY35" s="379"/>
    </row>
    <row r="36" spans="1:77" s="381" customFormat="1" ht="18" customHeight="1">
      <c r="A36" s="538"/>
      <c r="B36" s="538"/>
      <c r="C36" s="538"/>
      <c r="D36" s="538"/>
      <c r="E36" s="657"/>
      <c r="F36" s="658"/>
      <c r="G36" s="544" t="str">
        <f>IF(ISNUMBER(A33),LOOKUP(A33,DETA!A:A,DETA!H:H),"")</f>
        <v>อำเภอเมืองระยอง จังหวัดระยอง 21000</v>
      </c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  <c r="W36" s="544"/>
      <c r="X36" s="544"/>
      <c r="Y36" s="544"/>
      <c r="Z36" s="544"/>
      <c r="AA36" s="544"/>
      <c r="AB36" s="544"/>
      <c r="AC36" s="544"/>
      <c r="AD36" s="545"/>
      <c r="AE36" s="429"/>
      <c r="AF36" s="406"/>
      <c r="AG36" s="406"/>
      <c r="AH36" s="406"/>
      <c r="AI36" s="406"/>
      <c r="AJ36" s="407"/>
      <c r="AK36" s="550"/>
      <c r="AL36" s="551"/>
      <c r="AM36" s="551"/>
      <c r="AN36" s="551"/>
      <c r="AO36" s="551"/>
      <c r="AP36" s="552"/>
      <c r="AQ36" s="550"/>
      <c r="AR36" s="551"/>
      <c r="AS36" s="551"/>
      <c r="AT36" s="551"/>
      <c r="AU36" s="551"/>
      <c r="AV36" s="551"/>
      <c r="AW36" s="551"/>
      <c r="AX36" s="552"/>
      <c r="AY36" s="705"/>
      <c r="AZ36" s="701"/>
      <c r="BA36" s="702"/>
      <c r="BB36" s="590"/>
      <c r="BC36" s="591"/>
      <c r="BD36" s="591"/>
      <c r="BE36" s="591"/>
      <c r="BF36" s="591"/>
      <c r="BG36" s="591"/>
      <c r="BH36" s="591"/>
      <c r="BI36" s="592"/>
      <c r="BJ36" s="593"/>
      <c r="BK36" s="594"/>
      <c r="BL36" s="594"/>
      <c r="BM36" s="594"/>
      <c r="BN36" s="594"/>
      <c r="BO36" s="594"/>
      <c r="BP36" s="594"/>
      <c r="BQ36" s="594"/>
      <c r="BR36" s="595"/>
      <c r="BS36" s="568"/>
      <c r="BT36" s="567"/>
      <c r="BU36" s="380"/>
      <c r="BV36" s="380"/>
      <c r="BW36" s="380"/>
      <c r="BY36" s="379">
        <v>2</v>
      </c>
    </row>
    <row r="37" spans="1:77" s="372" customFormat="1" ht="2.25" customHeight="1">
      <c r="A37" s="542"/>
      <c r="B37" s="543"/>
      <c r="C37" s="408"/>
      <c r="D37" s="409"/>
      <c r="E37" s="410"/>
      <c r="F37" s="408"/>
      <c r="G37" s="408"/>
      <c r="H37" s="408"/>
      <c r="I37" s="408"/>
      <c r="J37" s="408"/>
      <c r="K37" s="408"/>
      <c r="L37" s="408"/>
      <c r="M37" s="411"/>
      <c r="N37" s="411"/>
      <c r="O37" s="411"/>
      <c r="P37" s="411"/>
      <c r="Q37" s="41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2"/>
      <c r="AE37" s="413"/>
      <c r="AF37" s="413"/>
      <c r="AG37" s="413"/>
      <c r="AH37" s="413"/>
      <c r="AI37" s="413"/>
      <c r="AJ37" s="414"/>
      <c r="AK37" s="677"/>
      <c r="AL37" s="678"/>
      <c r="AM37" s="678"/>
      <c r="AN37" s="678"/>
      <c r="AO37" s="678"/>
      <c r="AP37" s="679"/>
      <c r="AQ37" s="430"/>
      <c r="AR37" s="431"/>
      <c r="AS37" s="431"/>
      <c r="AT37" s="431"/>
      <c r="AU37" s="431"/>
      <c r="AV37" s="431"/>
      <c r="AW37" s="431"/>
      <c r="AX37" s="432"/>
      <c r="AY37" s="706"/>
      <c r="AZ37" s="706"/>
      <c r="BA37" s="707"/>
      <c r="BB37" s="672"/>
      <c r="BC37" s="673"/>
      <c r="BD37" s="673"/>
      <c r="BE37" s="673"/>
      <c r="BF37" s="673"/>
      <c r="BG37" s="673"/>
      <c r="BH37" s="673"/>
      <c r="BI37" s="674"/>
      <c r="BJ37" s="680"/>
      <c r="BK37" s="680"/>
      <c r="BL37" s="680"/>
      <c r="BM37" s="680"/>
      <c r="BN37" s="680"/>
      <c r="BO37" s="680"/>
      <c r="BP37" s="680"/>
      <c r="BQ37" s="680"/>
      <c r="BR37" s="680"/>
      <c r="BS37" s="681"/>
      <c r="BT37" s="681"/>
      <c r="BU37" s="371"/>
      <c r="BV37" s="371"/>
      <c r="BW37" s="371"/>
      <c r="BY37" s="373"/>
    </row>
    <row r="38" spans="1:77" s="372" customFormat="1" ht="2.25" customHeight="1">
      <c r="A38" s="659"/>
      <c r="B38" s="660"/>
      <c r="C38" s="418"/>
      <c r="D38" s="419"/>
      <c r="E38" s="420"/>
      <c r="F38" s="418"/>
      <c r="G38" s="418"/>
      <c r="H38" s="418"/>
      <c r="I38" s="418"/>
      <c r="J38" s="418"/>
      <c r="K38" s="418"/>
      <c r="L38" s="418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2"/>
      <c r="AE38" s="423"/>
      <c r="AF38" s="423"/>
      <c r="AG38" s="423"/>
      <c r="AH38" s="423"/>
      <c r="AI38" s="423"/>
      <c r="AJ38" s="424"/>
      <c r="AK38" s="661"/>
      <c r="AL38" s="662"/>
      <c r="AM38" s="662"/>
      <c r="AN38" s="662"/>
      <c r="AO38" s="662"/>
      <c r="AP38" s="663"/>
      <c r="AQ38" s="425"/>
      <c r="AR38" s="426"/>
      <c r="AS38" s="426"/>
      <c r="AT38" s="426"/>
      <c r="AU38" s="426"/>
      <c r="AV38" s="426"/>
      <c r="AW38" s="426"/>
      <c r="AX38" s="427"/>
      <c r="AY38" s="711"/>
      <c r="AZ38" s="712"/>
      <c r="BA38" s="713"/>
      <c r="BB38" s="664"/>
      <c r="BC38" s="665"/>
      <c r="BD38" s="665"/>
      <c r="BE38" s="665"/>
      <c r="BF38" s="665"/>
      <c r="BG38" s="665"/>
      <c r="BH38" s="665"/>
      <c r="BI38" s="666"/>
      <c r="BJ38" s="667"/>
      <c r="BK38" s="667"/>
      <c r="BL38" s="667"/>
      <c r="BM38" s="667"/>
      <c r="BN38" s="667"/>
      <c r="BO38" s="667"/>
      <c r="BP38" s="667"/>
      <c r="BQ38" s="667"/>
      <c r="BR38" s="667"/>
      <c r="BS38" s="668"/>
      <c r="BT38" s="668"/>
      <c r="BU38" s="371"/>
      <c r="BV38" s="371"/>
      <c r="BW38" s="371"/>
      <c r="BY38" s="373"/>
    </row>
    <row r="39" spans="1:77" s="381" customFormat="1" ht="18" customHeight="1">
      <c r="A39" s="536" t="str">
        <f>IF(A33&lt;MAX(DETA!A:A),A33+1,"")</f>
        <v/>
      </c>
      <c r="B39" s="536"/>
      <c r="C39" s="536"/>
      <c r="D39" s="536"/>
      <c r="E39" s="438"/>
      <c r="F39" s="437" t="str">
        <f>IF(ISNUMBER($A39),MID(LOOKUP($A39,DETA!$A:$A,DETA!$E:$E),1,1),"")</f>
        <v/>
      </c>
      <c r="G39" s="437" t="str">
        <f>IF(ISNUMBER($A39),MID(LOOKUP($A39,DETA!$A:$A,DETA!$E:$E),2,1),"")</f>
        <v/>
      </c>
      <c r="H39" s="437" t="str">
        <f>IF(ISNUMBER($A39),MID(LOOKUP($A39,DETA!$A:$A,DETA!$E:$E),3,1),"")</f>
        <v/>
      </c>
      <c r="I39" s="437" t="str">
        <f>IF(ISNUMBER($A39),MID(LOOKUP($A39,DETA!$A:$A,DETA!$E:$E),4,1),"")</f>
        <v/>
      </c>
      <c r="J39" s="437" t="str">
        <f>IF(ISNUMBER($A39),MID(LOOKUP($A39,DETA!$A:$A,DETA!$E:$E),5,1),"")</f>
        <v/>
      </c>
      <c r="K39" s="437" t="str">
        <f>IF(ISNUMBER($A39),MID(LOOKUP($A39,DETA!$A:$A,DETA!$E:$E),6,1),"")</f>
        <v/>
      </c>
      <c r="L39" s="437" t="str">
        <f>IF(ISNUMBER($A39),MID(LOOKUP($A39,DETA!$A:$A,DETA!$E:$E),7,1),"")</f>
        <v/>
      </c>
      <c r="M39" s="437" t="str">
        <f>IF(ISNUMBER($A39),MID(LOOKUP($A39,DETA!$A:$A,DETA!$E:$E),8,1),"")</f>
        <v/>
      </c>
      <c r="N39" s="437" t="str">
        <f>IF(ISNUMBER($A39),MID(LOOKUP($A39,DETA!$A:$A,DETA!$E:$E),9,1),"")</f>
        <v/>
      </c>
      <c r="O39" s="437" t="str">
        <f>IF(ISNUMBER($A39),MID(LOOKUP($A39,DETA!$A:$A,DETA!$E:$E),10,1),"")</f>
        <v/>
      </c>
      <c r="P39" s="437" t="str">
        <f>IF(ISNUMBER($A39),MID(LOOKUP($A39,DETA!$A:$A,DETA!$E:$E),11,1),"")</f>
        <v/>
      </c>
      <c r="Q39" s="437" t="str">
        <f>IF(ISNUMBER($A39),MID(LOOKUP($A39,DETA!$A:$A,DETA!$E:$E),12,1),"")</f>
        <v/>
      </c>
      <c r="R39" s="437" t="str">
        <f>IF(ISNUMBER($A39),MID(LOOKUP($A39,DETA!$A:$A,DETA!$E:$E),13,1),"")</f>
        <v/>
      </c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40"/>
      <c r="AE39" s="539" t="str">
        <f>IF(ISNUMBER($A39),MID(LOOKUP($A39,DETA!$A:$A,DETA!$F:$F),1,10),"")</f>
        <v/>
      </c>
      <c r="AF39" s="540"/>
      <c r="AG39" s="540"/>
      <c r="AH39" s="540"/>
      <c r="AI39" s="540"/>
      <c r="AJ39" s="541"/>
      <c r="AK39" s="550" t="str">
        <f>IF($A39="","",VLOOKUP($A39,DETA!$A$4:$I$500,9))</f>
        <v/>
      </c>
      <c r="AL39" s="551"/>
      <c r="AM39" s="551"/>
      <c r="AN39" s="551"/>
      <c r="AO39" s="551"/>
      <c r="AP39" s="552"/>
      <c r="AQ39" s="550" t="str">
        <f>IF($A39="","",VLOOKUP($A39,DETA!$A$4:$K$500,10))</f>
        <v/>
      </c>
      <c r="AR39" s="551"/>
      <c r="AS39" s="551"/>
      <c r="AT39" s="551"/>
      <c r="AU39" s="551"/>
      <c r="AV39" s="551"/>
      <c r="AW39" s="551"/>
      <c r="AX39" s="552"/>
      <c r="AY39" s="705" t="str">
        <f>IF($A39="","",VLOOKUP($A39,DETA!$A$4:$K$500,11))</f>
        <v/>
      </c>
      <c r="AZ39" s="701"/>
      <c r="BA39" s="702"/>
      <c r="BB39" s="590" t="str">
        <f>IF($A39="","",VLOOKUP($A39,DETA!$A$4:$L$500,12))</f>
        <v/>
      </c>
      <c r="BC39" s="591"/>
      <c r="BD39" s="591"/>
      <c r="BE39" s="591"/>
      <c r="BF39" s="591"/>
      <c r="BG39" s="591"/>
      <c r="BH39" s="591"/>
      <c r="BI39" s="592"/>
      <c r="BJ39" s="593" t="str">
        <f>IF($A39="","",VLOOKUP($A39,DETA!$A$4:$M$500,13))</f>
        <v/>
      </c>
      <c r="BK39" s="594"/>
      <c r="BL39" s="594"/>
      <c r="BM39" s="594"/>
      <c r="BN39" s="594"/>
      <c r="BO39" s="594"/>
      <c r="BP39" s="594"/>
      <c r="BQ39" s="594"/>
      <c r="BR39" s="595"/>
      <c r="BS39" s="566" t="str">
        <f>IF($A39="","",VLOOKUP($A39,DETA!$A$4:$O$500,15))</f>
        <v/>
      </c>
      <c r="BT39" s="567"/>
      <c r="BU39" s="380"/>
      <c r="BV39" s="380"/>
      <c r="BW39" s="380"/>
      <c r="BY39" s="379">
        <v>1</v>
      </c>
    </row>
    <row r="40" spans="1:77" s="381" customFormat="1" ht="18" customHeight="1">
      <c r="A40" s="537"/>
      <c r="B40" s="537"/>
      <c r="C40" s="537"/>
      <c r="D40" s="537"/>
      <c r="E40" s="565" t="s">
        <v>141</v>
      </c>
      <c r="F40" s="548"/>
      <c r="G40" s="548" t="str">
        <f>IF(ISNUMBER(A39),LOOKUP(A39,DETA!A:A,DETA!C:C),"")</f>
        <v/>
      </c>
      <c r="H40" s="548"/>
      <c r="I40" s="548"/>
      <c r="J40" s="548"/>
      <c r="K40" s="548"/>
      <c r="L40" s="548"/>
      <c r="M40" s="548"/>
      <c r="N40" s="548"/>
      <c r="O40" s="548"/>
      <c r="P40" s="548"/>
      <c r="Q40" s="548"/>
      <c r="R40" s="548"/>
      <c r="S40" s="548"/>
      <c r="T40" s="548"/>
      <c r="U40" s="548"/>
      <c r="V40" s="548"/>
      <c r="W40" s="548"/>
      <c r="X40" s="548"/>
      <c r="Y40" s="548"/>
      <c r="Z40" s="548"/>
      <c r="AA40" s="548"/>
      <c r="AB40" s="548"/>
      <c r="AC40" s="548"/>
      <c r="AD40" s="549"/>
      <c r="AE40" s="428"/>
      <c r="AF40" s="404"/>
      <c r="AG40" s="404"/>
      <c r="AH40" s="404"/>
      <c r="AI40" s="404"/>
      <c r="AJ40" s="405"/>
      <c r="AK40" s="550"/>
      <c r="AL40" s="551"/>
      <c r="AM40" s="551"/>
      <c r="AN40" s="551"/>
      <c r="AO40" s="551"/>
      <c r="AP40" s="552"/>
      <c r="AQ40" s="550"/>
      <c r="AR40" s="551"/>
      <c r="AS40" s="551"/>
      <c r="AT40" s="551"/>
      <c r="AU40" s="551"/>
      <c r="AV40" s="551"/>
      <c r="AW40" s="551"/>
      <c r="AX40" s="552"/>
      <c r="AY40" s="705"/>
      <c r="AZ40" s="701"/>
      <c r="BA40" s="702"/>
      <c r="BB40" s="590"/>
      <c r="BC40" s="591"/>
      <c r="BD40" s="591"/>
      <c r="BE40" s="591"/>
      <c r="BF40" s="591"/>
      <c r="BG40" s="591"/>
      <c r="BH40" s="591"/>
      <c r="BI40" s="592"/>
      <c r="BJ40" s="593"/>
      <c r="BK40" s="594"/>
      <c r="BL40" s="594"/>
      <c r="BM40" s="594"/>
      <c r="BN40" s="594"/>
      <c r="BO40" s="594"/>
      <c r="BP40" s="594"/>
      <c r="BQ40" s="594"/>
      <c r="BR40" s="595"/>
      <c r="BS40" s="566"/>
      <c r="BT40" s="567"/>
      <c r="BU40" s="380"/>
      <c r="BV40" s="380"/>
      <c r="BW40" s="380"/>
      <c r="BY40" s="379"/>
    </row>
    <row r="41" spans="1:77" s="381" customFormat="1" ht="18" customHeight="1">
      <c r="A41" s="537"/>
      <c r="B41" s="537"/>
      <c r="C41" s="537"/>
      <c r="D41" s="537"/>
      <c r="E41" s="657" t="s">
        <v>140</v>
      </c>
      <c r="F41" s="658"/>
      <c r="G41" s="544" t="str">
        <f>IF(ISNUMBER(A39),LOOKUP(A39,DETA!A:A,DETA!G:G),"")</f>
        <v/>
      </c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4"/>
      <c r="X41" s="544"/>
      <c r="Y41" s="544"/>
      <c r="Z41" s="544"/>
      <c r="AA41" s="544"/>
      <c r="AB41" s="544"/>
      <c r="AC41" s="544"/>
      <c r="AD41" s="545"/>
      <c r="AE41" s="428"/>
      <c r="AF41" s="404"/>
      <c r="AG41" s="404"/>
      <c r="AH41" s="404"/>
      <c r="AI41" s="404"/>
      <c r="AJ41" s="405"/>
      <c r="AK41" s="550"/>
      <c r="AL41" s="551"/>
      <c r="AM41" s="551"/>
      <c r="AN41" s="551"/>
      <c r="AO41" s="551"/>
      <c r="AP41" s="552"/>
      <c r="AQ41" s="550"/>
      <c r="AR41" s="551"/>
      <c r="AS41" s="551"/>
      <c r="AT41" s="551"/>
      <c r="AU41" s="551"/>
      <c r="AV41" s="551"/>
      <c r="AW41" s="551"/>
      <c r="AX41" s="552"/>
      <c r="AY41" s="705"/>
      <c r="AZ41" s="701"/>
      <c r="BA41" s="702"/>
      <c r="BB41" s="590"/>
      <c r="BC41" s="591"/>
      <c r="BD41" s="591"/>
      <c r="BE41" s="591"/>
      <c r="BF41" s="591"/>
      <c r="BG41" s="591"/>
      <c r="BH41" s="591"/>
      <c r="BI41" s="592"/>
      <c r="BJ41" s="593"/>
      <c r="BK41" s="594"/>
      <c r="BL41" s="594"/>
      <c r="BM41" s="594"/>
      <c r="BN41" s="594"/>
      <c r="BO41" s="594"/>
      <c r="BP41" s="594"/>
      <c r="BQ41" s="594"/>
      <c r="BR41" s="595"/>
      <c r="BS41" s="566"/>
      <c r="BT41" s="567"/>
      <c r="BU41" s="380"/>
      <c r="BV41" s="380"/>
      <c r="BW41" s="380"/>
      <c r="BY41" s="379"/>
    </row>
    <row r="42" spans="1:77" s="381" customFormat="1" ht="18" customHeight="1">
      <c r="A42" s="538"/>
      <c r="B42" s="538"/>
      <c r="C42" s="538"/>
      <c r="D42" s="538"/>
      <c r="E42" s="657"/>
      <c r="F42" s="658"/>
      <c r="G42" s="544" t="str">
        <f>IF(ISNUMBER(A39),LOOKUP(A39,DETA!A:A,DETA!H:H),"")</f>
        <v/>
      </c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  <c r="V42" s="544"/>
      <c r="W42" s="544"/>
      <c r="X42" s="544"/>
      <c r="Y42" s="544"/>
      <c r="Z42" s="544"/>
      <c r="AA42" s="544"/>
      <c r="AB42" s="544"/>
      <c r="AC42" s="544"/>
      <c r="AD42" s="545"/>
      <c r="AE42" s="429"/>
      <c r="AF42" s="406"/>
      <c r="AG42" s="406"/>
      <c r="AH42" s="406"/>
      <c r="AI42" s="406"/>
      <c r="AJ42" s="407"/>
      <c r="AK42" s="550"/>
      <c r="AL42" s="551"/>
      <c r="AM42" s="551"/>
      <c r="AN42" s="551"/>
      <c r="AO42" s="551"/>
      <c r="AP42" s="552"/>
      <c r="AQ42" s="550"/>
      <c r="AR42" s="551"/>
      <c r="AS42" s="551"/>
      <c r="AT42" s="551"/>
      <c r="AU42" s="551"/>
      <c r="AV42" s="551"/>
      <c r="AW42" s="551"/>
      <c r="AX42" s="552"/>
      <c r="AY42" s="705"/>
      <c r="AZ42" s="701"/>
      <c r="BA42" s="702"/>
      <c r="BB42" s="590"/>
      <c r="BC42" s="591"/>
      <c r="BD42" s="591"/>
      <c r="BE42" s="591"/>
      <c r="BF42" s="591"/>
      <c r="BG42" s="591"/>
      <c r="BH42" s="591"/>
      <c r="BI42" s="592"/>
      <c r="BJ42" s="593"/>
      <c r="BK42" s="594"/>
      <c r="BL42" s="594"/>
      <c r="BM42" s="594"/>
      <c r="BN42" s="594"/>
      <c r="BO42" s="594"/>
      <c r="BP42" s="594"/>
      <c r="BQ42" s="594"/>
      <c r="BR42" s="595"/>
      <c r="BS42" s="568"/>
      <c r="BT42" s="567"/>
      <c r="BU42" s="380"/>
      <c r="BV42" s="380"/>
      <c r="BW42" s="380"/>
      <c r="BY42" s="379">
        <v>2</v>
      </c>
    </row>
    <row r="43" spans="1:77" s="372" customFormat="1" ht="2.25" customHeight="1">
      <c r="A43" s="542"/>
      <c r="B43" s="543"/>
      <c r="C43" s="408"/>
      <c r="D43" s="409"/>
      <c r="E43" s="410"/>
      <c r="F43" s="408"/>
      <c r="G43" s="408"/>
      <c r="H43" s="408"/>
      <c r="I43" s="408"/>
      <c r="J43" s="408"/>
      <c r="K43" s="408"/>
      <c r="L43" s="408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2"/>
      <c r="AE43" s="413"/>
      <c r="AF43" s="413"/>
      <c r="AG43" s="413"/>
      <c r="AH43" s="413"/>
      <c r="AI43" s="413"/>
      <c r="AJ43" s="414"/>
      <c r="AK43" s="677"/>
      <c r="AL43" s="678"/>
      <c r="AM43" s="678"/>
      <c r="AN43" s="678"/>
      <c r="AO43" s="678"/>
      <c r="AP43" s="679"/>
      <c r="AQ43" s="430"/>
      <c r="AR43" s="431"/>
      <c r="AS43" s="431"/>
      <c r="AT43" s="431"/>
      <c r="AU43" s="431"/>
      <c r="AV43" s="431"/>
      <c r="AW43" s="431"/>
      <c r="AX43" s="432"/>
      <c r="AY43" s="715"/>
      <c r="AZ43" s="715"/>
      <c r="BA43" s="715"/>
      <c r="BB43" s="672"/>
      <c r="BC43" s="673"/>
      <c r="BD43" s="673"/>
      <c r="BE43" s="673"/>
      <c r="BF43" s="673"/>
      <c r="BG43" s="673"/>
      <c r="BH43" s="673"/>
      <c r="BI43" s="674"/>
      <c r="BJ43" s="680"/>
      <c r="BK43" s="680"/>
      <c r="BL43" s="680"/>
      <c r="BM43" s="680"/>
      <c r="BN43" s="680"/>
      <c r="BO43" s="680"/>
      <c r="BP43" s="680"/>
      <c r="BQ43" s="680"/>
      <c r="BR43" s="680"/>
      <c r="BS43" s="681"/>
      <c r="BT43" s="681"/>
      <c r="BU43" s="371"/>
      <c r="BV43" s="371"/>
      <c r="BW43" s="371"/>
      <c r="BY43" s="373"/>
    </row>
    <row r="44" spans="1:77" s="372" customFormat="1" ht="2.25" customHeight="1">
      <c r="A44" s="659"/>
      <c r="B44" s="660"/>
      <c r="C44" s="418"/>
      <c r="D44" s="419"/>
      <c r="E44" s="420"/>
      <c r="F44" s="418"/>
      <c r="G44" s="418"/>
      <c r="H44" s="418"/>
      <c r="I44" s="418"/>
      <c r="J44" s="418"/>
      <c r="K44" s="418"/>
      <c r="L44" s="418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  <c r="AC44" s="421"/>
      <c r="AD44" s="422"/>
      <c r="AE44" s="423"/>
      <c r="AF44" s="423"/>
      <c r="AG44" s="423"/>
      <c r="AH44" s="423"/>
      <c r="AI44" s="423"/>
      <c r="AJ44" s="424"/>
      <c r="AK44" s="661"/>
      <c r="AL44" s="662"/>
      <c r="AM44" s="662"/>
      <c r="AN44" s="662"/>
      <c r="AO44" s="662"/>
      <c r="AP44" s="663"/>
      <c r="AQ44" s="425"/>
      <c r="AR44" s="426"/>
      <c r="AS44" s="426"/>
      <c r="AT44" s="426"/>
      <c r="AU44" s="426"/>
      <c r="AV44" s="426"/>
      <c r="AW44" s="426"/>
      <c r="AX44" s="427"/>
      <c r="AY44" s="714"/>
      <c r="AZ44" s="714"/>
      <c r="BA44" s="714"/>
      <c r="BB44" s="664"/>
      <c r="BC44" s="665"/>
      <c r="BD44" s="665"/>
      <c r="BE44" s="665"/>
      <c r="BF44" s="665"/>
      <c r="BG44" s="665"/>
      <c r="BH44" s="665"/>
      <c r="BI44" s="666"/>
      <c r="BJ44" s="667"/>
      <c r="BK44" s="667"/>
      <c r="BL44" s="667"/>
      <c r="BM44" s="667"/>
      <c r="BN44" s="667"/>
      <c r="BO44" s="667"/>
      <c r="BP44" s="667"/>
      <c r="BQ44" s="667"/>
      <c r="BR44" s="667"/>
      <c r="BS44" s="668"/>
      <c r="BT44" s="668"/>
      <c r="BU44" s="371"/>
      <c r="BV44" s="371"/>
      <c r="BW44" s="371"/>
      <c r="BY44" s="373"/>
    </row>
    <row r="45" spans="1:77" s="381" customFormat="1" ht="18" customHeight="1">
      <c r="A45" s="536" t="str">
        <f>IF(A39&lt;MAX(DETA!A:A),A39+1,"")</f>
        <v/>
      </c>
      <c r="B45" s="536"/>
      <c r="C45" s="536"/>
      <c r="D45" s="536"/>
      <c r="E45" s="438"/>
      <c r="F45" s="437" t="str">
        <f>IF(ISNUMBER($A45),MID(LOOKUP($A45,DETA!$A:$A,DETA!$E:$E),1,1),"")</f>
        <v/>
      </c>
      <c r="G45" s="437" t="str">
        <f>IF(ISNUMBER($A45),MID(LOOKUP($A45,DETA!$A:$A,DETA!$E:$E),2,1),"")</f>
        <v/>
      </c>
      <c r="H45" s="437" t="str">
        <f>IF(ISNUMBER($A45),MID(LOOKUP($A45,DETA!$A:$A,DETA!$E:$E),3,1),"")</f>
        <v/>
      </c>
      <c r="I45" s="437" t="str">
        <f>IF(ISNUMBER($A45),MID(LOOKUP($A45,DETA!$A:$A,DETA!$E:$E),4,1),"")</f>
        <v/>
      </c>
      <c r="J45" s="437" t="str">
        <f>IF(ISNUMBER($A45),MID(LOOKUP($A45,DETA!$A:$A,DETA!$E:$E),5,1),"")</f>
        <v/>
      </c>
      <c r="K45" s="437" t="str">
        <f>IF(ISNUMBER($A45),MID(LOOKUP($A45,DETA!$A:$A,DETA!$E:$E),6,1),"")</f>
        <v/>
      </c>
      <c r="L45" s="437" t="str">
        <f>IF(ISNUMBER($A45),MID(LOOKUP($A45,DETA!$A:$A,DETA!$E:$E),7,1),"")</f>
        <v/>
      </c>
      <c r="M45" s="437" t="str">
        <f>IF(ISNUMBER($A45),MID(LOOKUP($A45,DETA!$A:$A,DETA!$E:$E),8,1),"")</f>
        <v/>
      </c>
      <c r="N45" s="437" t="str">
        <f>IF(ISNUMBER($A45),MID(LOOKUP($A45,DETA!$A:$A,DETA!$E:$E),9,1),"")</f>
        <v/>
      </c>
      <c r="O45" s="437" t="str">
        <f>IF(ISNUMBER($A45),MID(LOOKUP($A45,DETA!$A:$A,DETA!$E:$E),10,1),"")</f>
        <v/>
      </c>
      <c r="P45" s="437" t="str">
        <f>IF(ISNUMBER($A45),MID(LOOKUP($A45,DETA!$A:$A,DETA!$E:$E),11,1),"")</f>
        <v/>
      </c>
      <c r="Q45" s="437" t="str">
        <f>IF(ISNUMBER($A45),MID(LOOKUP($A45,DETA!$A:$A,DETA!$E:$E),12,1),"")</f>
        <v/>
      </c>
      <c r="R45" s="437" t="str">
        <f>IF(ISNUMBER($A45),MID(LOOKUP($A45,DETA!$A:$A,DETA!$E:$E),13,1),"")</f>
        <v/>
      </c>
      <c r="S45" s="439"/>
      <c r="T45" s="439"/>
      <c r="U45" s="439"/>
      <c r="V45" s="439"/>
      <c r="W45" s="439"/>
      <c r="X45" s="439"/>
      <c r="Y45" s="439"/>
      <c r="Z45" s="439"/>
      <c r="AA45" s="439"/>
      <c r="AB45" s="439"/>
      <c r="AC45" s="439"/>
      <c r="AD45" s="440"/>
      <c r="AE45" s="539" t="str">
        <f>IF(ISNUMBER($A45),MID(LOOKUP($A45,DETA!$A:$A,DETA!$F:$F),1,10),"")</f>
        <v/>
      </c>
      <c r="AF45" s="540"/>
      <c r="AG45" s="540"/>
      <c r="AH45" s="540"/>
      <c r="AI45" s="540"/>
      <c r="AJ45" s="541"/>
      <c r="AK45" s="550" t="str">
        <f>IF($A45="","",VLOOKUP($A45,DETA!$A$4:$I$500,9))</f>
        <v/>
      </c>
      <c r="AL45" s="551"/>
      <c r="AM45" s="551"/>
      <c r="AN45" s="551"/>
      <c r="AO45" s="551"/>
      <c r="AP45" s="552"/>
      <c r="AQ45" s="550" t="str">
        <f>IF($A45="","",VLOOKUP($A45,DETA!$A$4:$K$500,10))</f>
        <v/>
      </c>
      <c r="AR45" s="551"/>
      <c r="AS45" s="551"/>
      <c r="AT45" s="551"/>
      <c r="AU45" s="551"/>
      <c r="AV45" s="551"/>
      <c r="AW45" s="551"/>
      <c r="AX45" s="552"/>
      <c r="AY45" s="705" t="str">
        <f>IF($A45="","",VLOOKUP($A45,DETA!$A$4:$K$500,11))</f>
        <v/>
      </c>
      <c r="AZ45" s="701"/>
      <c r="BA45" s="702"/>
      <c r="BB45" s="590" t="str">
        <f>IF($A45="","",VLOOKUP($A45,DETA!$A$4:$L$500,12))</f>
        <v/>
      </c>
      <c r="BC45" s="591"/>
      <c r="BD45" s="591"/>
      <c r="BE45" s="591"/>
      <c r="BF45" s="591"/>
      <c r="BG45" s="591"/>
      <c r="BH45" s="591"/>
      <c r="BI45" s="592"/>
      <c r="BJ45" s="593" t="str">
        <f>IF($A45="","",VLOOKUP($A45,DETA!$A$4:$M$500,13))</f>
        <v/>
      </c>
      <c r="BK45" s="594"/>
      <c r="BL45" s="594"/>
      <c r="BM45" s="594"/>
      <c r="BN45" s="594"/>
      <c r="BO45" s="594"/>
      <c r="BP45" s="594"/>
      <c r="BQ45" s="594"/>
      <c r="BR45" s="595"/>
      <c r="BS45" s="566" t="str">
        <f>IF($A45="","",VLOOKUP($A45,DETA!$A$4:$O$500,15))</f>
        <v/>
      </c>
      <c r="BT45" s="567"/>
      <c r="BU45" s="380"/>
      <c r="BV45" s="380"/>
      <c r="BW45" s="380"/>
      <c r="BY45" s="379">
        <v>1</v>
      </c>
    </row>
    <row r="46" spans="1:77" s="381" customFormat="1" ht="18" customHeight="1">
      <c r="A46" s="537"/>
      <c r="B46" s="537"/>
      <c r="C46" s="537"/>
      <c r="D46" s="537"/>
      <c r="E46" s="565" t="s">
        <v>141</v>
      </c>
      <c r="F46" s="548"/>
      <c r="G46" s="548" t="str">
        <f>IF(ISNUMBER(A45),LOOKUP(A45,DETA!A:A,DETA!C:C),"")</f>
        <v/>
      </c>
      <c r="H46" s="548"/>
      <c r="I46" s="548"/>
      <c r="J46" s="548"/>
      <c r="K46" s="548"/>
      <c r="L46" s="548"/>
      <c r="M46" s="548"/>
      <c r="N46" s="548"/>
      <c r="O46" s="548"/>
      <c r="P46" s="548"/>
      <c r="Q46" s="548"/>
      <c r="R46" s="548"/>
      <c r="S46" s="548"/>
      <c r="T46" s="548"/>
      <c r="U46" s="548"/>
      <c r="V46" s="548"/>
      <c r="W46" s="548"/>
      <c r="X46" s="548"/>
      <c r="Y46" s="548"/>
      <c r="Z46" s="548"/>
      <c r="AA46" s="548"/>
      <c r="AB46" s="548"/>
      <c r="AC46" s="548"/>
      <c r="AD46" s="549"/>
      <c r="AE46" s="428"/>
      <c r="AF46" s="404"/>
      <c r="AG46" s="404"/>
      <c r="AH46" s="404"/>
      <c r="AI46" s="404"/>
      <c r="AJ46" s="405"/>
      <c r="AK46" s="550"/>
      <c r="AL46" s="551"/>
      <c r="AM46" s="551"/>
      <c r="AN46" s="551"/>
      <c r="AO46" s="551"/>
      <c r="AP46" s="552"/>
      <c r="AQ46" s="550"/>
      <c r="AR46" s="551"/>
      <c r="AS46" s="551"/>
      <c r="AT46" s="551"/>
      <c r="AU46" s="551"/>
      <c r="AV46" s="551"/>
      <c r="AW46" s="551"/>
      <c r="AX46" s="552"/>
      <c r="AY46" s="705"/>
      <c r="AZ46" s="701"/>
      <c r="BA46" s="702"/>
      <c r="BB46" s="590"/>
      <c r="BC46" s="591"/>
      <c r="BD46" s="591"/>
      <c r="BE46" s="591"/>
      <c r="BF46" s="591"/>
      <c r="BG46" s="591"/>
      <c r="BH46" s="591"/>
      <c r="BI46" s="592"/>
      <c r="BJ46" s="593"/>
      <c r="BK46" s="594"/>
      <c r="BL46" s="594"/>
      <c r="BM46" s="594"/>
      <c r="BN46" s="594"/>
      <c r="BO46" s="594"/>
      <c r="BP46" s="594"/>
      <c r="BQ46" s="594"/>
      <c r="BR46" s="595"/>
      <c r="BS46" s="566"/>
      <c r="BT46" s="567"/>
      <c r="BU46" s="380"/>
      <c r="BV46" s="380"/>
      <c r="BW46" s="380"/>
      <c r="BY46" s="379"/>
    </row>
    <row r="47" spans="1:77" s="381" customFormat="1" ht="18" customHeight="1">
      <c r="A47" s="537"/>
      <c r="B47" s="537"/>
      <c r="C47" s="537"/>
      <c r="D47" s="537"/>
      <c r="E47" s="657" t="s">
        <v>140</v>
      </c>
      <c r="F47" s="658"/>
      <c r="G47" s="544" t="str">
        <f>IF(ISNUMBER(A45),LOOKUP(A45,DETA!A:A,DETA!G:G),"")</f>
        <v/>
      </c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4"/>
      <c r="X47" s="544"/>
      <c r="Y47" s="544"/>
      <c r="Z47" s="544"/>
      <c r="AA47" s="544"/>
      <c r="AB47" s="544"/>
      <c r="AC47" s="544"/>
      <c r="AD47" s="545"/>
      <c r="AE47" s="428"/>
      <c r="AF47" s="404"/>
      <c r="AG47" s="404"/>
      <c r="AH47" s="404"/>
      <c r="AI47" s="404"/>
      <c r="AJ47" s="405"/>
      <c r="AK47" s="550"/>
      <c r="AL47" s="551"/>
      <c r="AM47" s="551"/>
      <c r="AN47" s="551"/>
      <c r="AO47" s="551"/>
      <c r="AP47" s="552"/>
      <c r="AQ47" s="550"/>
      <c r="AR47" s="551"/>
      <c r="AS47" s="551"/>
      <c r="AT47" s="551"/>
      <c r="AU47" s="551"/>
      <c r="AV47" s="551"/>
      <c r="AW47" s="551"/>
      <c r="AX47" s="552"/>
      <c r="AY47" s="705"/>
      <c r="AZ47" s="701"/>
      <c r="BA47" s="702"/>
      <c r="BB47" s="590"/>
      <c r="BC47" s="591"/>
      <c r="BD47" s="591"/>
      <c r="BE47" s="591"/>
      <c r="BF47" s="591"/>
      <c r="BG47" s="591"/>
      <c r="BH47" s="591"/>
      <c r="BI47" s="592"/>
      <c r="BJ47" s="593"/>
      <c r="BK47" s="594"/>
      <c r="BL47" s="594"/>
      <c r="BM47" s="594"/>
      <c r="BN47" s="594"/>
      <c r="BO47" s="594"/>
      <c r="BP47" s="594"/>
      <c r="BQ47" s="594"/>
      <c r="BR47" s="595"/>
      <c r="BS47" s="566"/>
      <c r="BT47" s="567"/>
      <c r="BU47" s="380"/>
      <c r="BV47" s="380"/>
      <c r="BW47" s="380"/>
      <c r="BY47" s="379"/>
    </row>
    <row r="48" spans="1:77" s="381" customFormat="1" ht="18" customHeight="1">
      <c r="A48" s="538"/>
      <c r="B48" s="538"/>
      <c r="C48" s="538"/>
      <c r="D48" s="538"/>
      <c r="E48" s="657"/>
      <c r="F48" s="658"/>
      <c r="G48" s="544" t="str">
        <f>IF(ISNUMBER(A45),LOOKUP(A45,DETA!A:A,DETA!H:H),"")</f>
        <v/>
      </c>
      <c r="H48" s="544"/>
      <c r="I48" s="544"/>
      <c r="J48" s="544"/>
      <c r="K48" s="544"/>
      <c r="L48" s="544"/>
      <c r="M48" s="544"/>
      <c r="N48" s="544"/>
      <c r="O48" s="544"/>
      <c r="P48" s="544"/>
      <c r="Q48" s="544"/>
      <c r="R48" s="544"/>
      <c r="S48" s="544"/>
      <c r="T48" s="544"/>
      <c r="U48" s="544"/>
      <c r="V48" s="544"/>
      <c r="W48" s="544"/>
      <c r="X48" s="544"/>
      <c r="Y48" s="544"/>
      <c r="Z48" s="544"/>
      <c r="AA48" s="544"/>
      <c r="AB48" s="544"/>
      <c r="AC48" s="544"/>
      <c r="AD48" s="545"/>
      <c r="AE48" s="429"/>
      <c r="AF48" s="406"/>
      <c r="AG48" s="406"/>
      <c r="AH48" s="406"/>
      <c r="AI48" s="406"/>
      <c r="AJ48" s="407"/>
      <c r="AK48" s="550"/>
      <c r="AL48" s="551"/>
      <c r="AM48" s="551"/>
      <c r="AN48" s="551"/>
      <c r="AO48" s="551"/>
      <c r="AP48" s="552"/>
      <c r="AQ48" s="550"/>
      <c r="AR48" s="551"/>
      <c r="AS48" s="551"/>
      <c r="AT48" s="551"/>
      <c r="AU48" s="551"/>
      <c r="AV48" s="551"/>
      <c r="AW48" s="551"/>
      <c r="AX48" s="552"/>
      <c r="AY48" s="705"/>
      <c r="AZ48" s="701"/>
      <c r="BA48" s="702"/>
      <c r="BB48" s="590"/>
      <c r="BC48" s="591"/>
      <c r="BD48" s="591"/>
      <c r="BE48" s="591"/>
      <c r="BF48" s="591"/>
      <c r="BG48" s="591"/>
      <c r="BH48" s="591"/>
      <c r="BI48" s="592"/>
      <c r="BJ48" s="593"/>
      <c r="BK48" s="594"/>
      <c r="BL48" s="594"/>
      <c r="BM48" s="594"/>
      <c r="BN48" s="594"/>
      <c r="BO48" s="594"/>
      <c r="BP48" s="594"/>
      <c r="BQ48" s="594"/>
      <c r="BR48" s="595"/>
      <c r="BS48" s="568"/>
      <c r="BT48" s="567"/>
      <c r="BU48" s="380"/>
      <c r="BV48" s="380"/>
      <c r="BW48" s="380"/>
      <c r="BY48" s="379">
        <v>2</v>
      </c>
    </row>
    <row r="49" spans="1:77" s="372" customFormat="1" ht="2.25" customHeight="1">
      <c r="A49" s="542"/>
      <c r="B49" s="543"/>
      <c r="C49" s="408"/>
      <c r="D49" s="409"/>
      <c r="E49" s="410"/>
      <c r="F49" s="408"/>
      <c r="G49" s="408"/>
      <c r="H49" s="408"/>
      <c r="I49" s="408"/>
      <c r="J49" s="408"/>
      <c r="K49" s="408"/>
      <c r="L49" s="408"/>
      <c r="M49" s="411"/>
      <c r="N49" s="411"/>
      <c r="O49" s="411"/>
      <c r="P49" s="411"/>
      <c r="Q49" s="411"/>
      <c r="R49" s="411"/>
      <c r="S49" s="411"/>
      <c r="T49" s="411"/>
      <c r="U49" s="411"/>
      <c r="V49" s="411"/>
      <c r="W49" s="411"/>
      <c r="X49" s="411"/>
      <c r="Y49" s="411"/>
      <c r="Z49" s="411"/>
      <c r="AA49" s="411"/>
      <c r="AB49" s="411"/>
      <c r="AC49" s="411"/>
      <c r="AD49" s="412"/>
      <c r="AE49" s="413"/>
      <c r="AF49" s="413"/>
      <c r="AG49" s="413"/>
      <c r="AH49" s="413"/>
      <c r="AI49" s="413"/>
      <c r="AJ49" s="414"/>
      <c r="AK49" s="677"/>
      <c r="AL49" s="678"/>
      <c r="AM49" s="678"/>
      <c r="AN49" s="678"/>
      <c r="AO49" s="678"/>
      <c r="AP49" s="679"/>
      <c r="AQ49" s="430"/>
      <c r="AR49" s="431"/>
      <c r="AS49" s="431"/>
      <c r="AT49" s="431"/>
      <c r="AU49" s="431"/>
      <c r="AV49" s="431"/>
      <c r="AW49" s="431"/>
      <c r="AX49" s="432"/>
      <c r="AY49" s="715"/>
      <c r="AZ49" s="715"/>
      <c r="BA49" s="715"/>
      <c r="BB49" s="672"/>
      <c r="BC49" s="673"/>
      <c r="BD49" s="673"/>
      <c r="BE49" s="673"/>
      <c r="BF49" s="673"/>
      <c r="BG49" s="673"/>
      <c r="BH49" s="673"/>
      <c r="BI49" s="674"/>
      <c r="BJ49" s="680"/>
      <c r="BK49" s="680"/>
      <c r="BL49" s="680"/>
      <c r="BM49" s="680"/>
      <c r="BN49" s="680"/>
      <c r="BO49" s="680"/>
      <c r="BP49" s="680"/>
      <c r="BQ49" s="680"/>
      <c r="BR49" s="680"/>
      <c r="BS49" s="681"/>
      <c r="BT49" s="681"/>
      <c r="BU49" s="371"/>
      <c r="BV49" s="371"/>
      <c r="BW49" s="371"/>
      <c r="BY49" s="373"/>
    </row>
    <row r="50" spans="1:77" s="372" customFormat="1" ht="2.25" customHeight="1">
      <c r="A50" s="659"/>
      <c r="B50" s="660"/>
      <c r="C50" s="418"/>
      <c r="D50" s="419"/>
      <c r="E50" s="420"/>
      <c r="F50" s="418"/>
      <c r="G50" s="418"/>
      <c r="H50" s="418"/>
      <c r="I50" s="418"/>
      <c r="J50" s="418"/>
      <c r="K50" s="418"/>
      <c r="L50" s="418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/>
      <c r="AD50" s="422"/>
      <c r="AE50" s="423"/>
      <c r="AF50" s="423"/>
      <c r="AG50" s="423"/>
      <c r="AH50" s="423"/>
      <c r="AI50" s="423"/>
      <c r="AJ50" s="424"/>
      <c r="AK50" s="661"/>
      <c r="AL50" s="662"/>
      <c r="AM50" s="662"/>
      <c r="AN50" s="662"/>
      <c r="AO50" s="662"/>
      <c r="AP50" s="663"/>
      <c r="AQ50" s="425"/>
      <c r="AR50" s="426"/>
      <c r="AS50" s="426"/>
      <c r="AT50" s="426"/>
      <c r="AU50" s="426"/>
      <c r="AV50" s="426"/>
      <c r="AW50" s="426"/>
      <c r="AX50" s="427"/>
      <c r="AY50" s="714"/>
      <c r="AZ50" s="714"/>
      <c r="BA50" s="714"/>
      <c r="BB50" s="664"/>
      <c r="BC50" s="665"/>
      <c r="BD50" s="665"/>
      <c r="BE50" s="665"/>
      <c r="BF50" s="665"/>
      <c r="BG50" s="665"/>
      <c r="BH50" s="665"/>
      <c r="BI50" s="666"/>
      <c r="BJ50" s="667"/>
      <c r="BK50" s="667"/>
      <c r="BL50" s="667"/>
      <c r="BM50" s="667"/>
      <c r="BN50" s="667"/>
      <c r="BO50" s="667"/>
      <c r="BP50" s="667"/>
      <c r="BQ50" s="667"/>
      <c r="BR50" s="667"/>
      <c r="BS50" s="668"/>
      <c r="BT50" s="668"/>
      <c r="BU50" s="371"/>
      <c r="BV50" s="371"/>
      <c r="BW50" s="371"/>
      <c r="BY50" s="373"/>
    </row>
    <row r="51" spans="1:77" s="381" customFormat="1" ht="18" customHeight="1">
      <c r="A51" s="536" t="str">
        <f>IF(A45&lt;MAX(DETA!A:A),A45+1,"")</f>
        <v/>
      </c>
      <c r="B51" s="536"/>
      <c r="C51" s="536"/>
      <c r="D51" s="536"/>
      <c r="E51" s="438"/>
      <c r="F51" s="437" t="str">
        <f>IF(ISNUMBER($A51),MID(LOOKUP($A51,DETA!$A:$A,DETA!$E:$E),1,1),"")</f>
        <v/>
      </c>
      <c r="G51" s="437" t="str">
        <f>IF(ISNUMBER($A51),MID(LOOKUP($A51,DETA!$A:$A,DETA!$E:$E),2,1),"")</f>
        <v/>
      </c>
      <c r="H51" s="437" t="str">
        <f>IF(ISNUMBER($A51),MID(LOOKUP($A51,DETA!$A:$A,DETA!$E:$E),3,1),"")</f>
        <v/>
      </c>
      <c r="I51" s="437" t="str">
        <f>IF(ISNUMBER($A51),MID(LOOKUP($A51,DETA!$A:$A,DETA!$E:$E),4,1),"")</f>
        <v/>
      </c>
      <c r="J51" s="437" t="str">
        <f>IF(ISNUMBER($A51),MID(LOOKUP($A51,DETA!$A:$A,DETA!$E:$E),5,1),"")</f>
        <v/>
      </c>
      <c r="K51" s="437" t="str">
        <f>IF(ISNUMBER($A51),MID(LOOKUP($A51,DETA!$A:$A,DETA!$E:$E),6,1),"")</f>
        <v/>
      </c>
      <c r="L51" s="437" t="str">
        <f>IF(ISNUMBER($A51),MID(LOOKUP($A51,DETA!$A:$A,DETA!$E:$E),7,1),"")</f>
        <v/>
      </c>
      <c r="M51" s="437" t="str">
        <f>IF(ISNUMBER($A51),MID(LOOKUP($A51,DETA!$A:$A,DETA!$E:$E),8,1),"")</f>
        <v/>
      </c>
      <c r="N51" s="437" t="str">
        <f>IF(ISNUMBER($A51),MID(LOOKUP($A51,DETA!$A:$A,DETA!$E:$E),9,1),"")</f>
        <v/>
      </c>
      <c r="O51" s="437" t="str">
        <f>IF(ISNUMBER($A51),MID(LOOKUP($A51,DETA!$A:$A,DETA!$E:$E),10,1),"")</f>
        <v/>
      </c>
      <c r="P51" s="437" t="str">
        <f>IF(ISNUMBER($A51),MID(LOOKUP($A51,DETA!$A:$A,DETA!$E:$E),11,1),"")</f>
        <v/>
      </c>
      <c r="Q51" s="437" t="str">
        <f>IF(ISNUMBER($A51),MID(LOOKUP($A51,DETA!$A:$A,DETA!$E:$E),12,1),"")</f>
        <v/>
      </c>
      <c r="R51" s="437" t="str">
        <f>IF(ISNUMBER($A51),MID(LOOKUP($A51,DETA!$A:$A,DETA!$E:$E),13,1),"")</f>
        <v/>
      </c>
      <c r="S51" s="439"/>
      <c r="T51" s="439"/>
      <c r="U51" s="439"/>
      <c r="V51" s="439"/>
      <c r="W51" s="439"/>
      <c r="X51" s="439"/>
      <c r="Y51" s="439"/>
      <c r="Z51" s="439"/>
      <c r="AA51" s="439"/>
      <c r="AB51" s="439"/>
      <c r="AC51" s="439"/>
      <c r="AD51" s="440"/>
      <c r="AE51" s="539" t="str">
        <f>IF(ISNUMBER($A51),MID(LOOKUP($A51,DETA!$A:$A,DETA!$F:$F),1,10),"")</f>
        <v/>
      </c>
      <c r="AF51" s="540"/>
      <c r="AG51" s="540"/>
      <c r="AH51" s="540"/>
      <c r="AI51" s="540"/>
      <c r="AJ51" s="541"/>
      <c r="AK51" s="550" t="str">
        <f>IF($A51="","",VLOOKUP($A51,DETA!$A$4:$I$500,9))</f>
        <v/>
      </c>
      <c r="AL51" s="551"/>
      <c r="AM51" s="551"/>
      <c r="AN51" s="551"/>
      <c r="AO51" s="551"/>
      <c r="AP51" s="552"/>
      <c r="AQ51" s="550" t="str">
        <f>IF($A51="","",VLOOKUP($A51,DETA!$A$4:$K$500,10))</f>
        <v/>
      </c>
      <c r="AR51" s="551"/>
      <c r="AS51" s="551"/>
      <c r="AT51" s="551"/>
      <c r="AU51" s="551"/>
      <c r="AV51" s="551"/>
      <c r="AW51" s="551"/>
      <c r="AX51" s="552"/>
      <c r="AY51" s="705" t="str">
        <f>IF($A51="","",VLOOKUP($A51,DETA!$A$4:$K$500,11))</f>
        <v/>
      </c>
      <c r="AZ51" s="701"/>
      <c r="BA51" s="702"/>
      <c r="BB51" s="590" t="str">
        <f>IF($A51="","",VLOOKUP($A51,DETA!$A$4:$L$500,12))</f>
        <v/>
      </c>
      <c r="BC51" s="591"/>
      <c r="BD51" s="591"/>
      <c r="BE51" s="591"/>
      <c r="BF51" s="591"/>
      <c r="BG51" s="591"/>
      <c r="BH51" s="591"/>
      <c r="BI51" s="592"/>
      <c r="BJ51" s="593" t="str">
        <f>IF($A51="","",VLOOKUP($A51,DETA!$A$4:$M$500,13))</f>
        <v/>
      </c>
      <c r="BK51" s="594"/>
      <c r="BL51" s="594"/>
      <c r="BM51" s="594"/>
      <c r="BN51" s="594"/>
      <c r="BO51" s="594"/>
      <c r="BP51" s="594"/>
      <c r="BQ51" s="594"/>
      <c r="BR51" s="595"/>
      <c r="BS51" s="566" t="str">
        <f>IF($A51="","",VLOOKUP($A51,DETA!$A$4:$O$500,15))</f>
        <v/>
      </c>
      <c r="BT51" s="567"/>
      <c r="BU51" s="380"/>
      <c r="BV51" s="380"/>
      <c r="BW51" s="380"/>
      <c r="BY51" s="379">
        <v>1</v>
      </c>
    </row>
    <row r="52" spans="1:77" s="381" customFormat="1" ht="18" customHeight="1">
      <c r="A52" s="537"/>
      <c r="B52" s="537"/>
      <c r="C52" s="537"/>
      <c r="D52" s="537"/>
      <c r="E52" s="565" t="s">
        <v>141</v>
      </c>
      <c r="F52" s="548"/>
      <c r="G52" s="548" t="str">
        <f>IF(ISNUMBER(A51),LOOKUP(A51,DETA!A:A,DETA!C:C),"")</f>
        <v/>
      </c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548"/>
      <c r="U52" s="548"/>
      <c r="V52" s="548"/>
      <c r="W52" s="548"/>
      <c r="X52" s="548"/>
      <c r="Y52" s="548"/>
      <c r="Z52" s="548"/>
      <c r="AA52" s="548"/>
      <c r="AB52" s="548"/>
      <c r="AC52" s="548"/>
      <c r="AD52" s="549"/>
      <c r="AE52" s="428"/>
      <c r="AF52" s="404"/>
      <c r="AG52" s="404"/>
      <c r="AH52" s="404"/>
      <c r="AI52" s="404"/>
      <c r="AJ52" s="405"/>
      <c r="AK52" s="550"/>
      <c r="AL52" s="551"/>
      <c r="AM52" s="551"/>
      <c r="AN52" s="551"/>
      <c r="AO52" s="551"/>
      <c r="AP52" s="552"/>
      <c r="AQ52" s="550"/>
      <c r="AR52" s="551"/>
      <c r="AS52" s="551"/>
      <c r="AT52" s="551"/>
      <c r="AU52" s="551"/>
      <c r="AV52" s="551"/>
      <c r="AW52" s="551"/>
      <c r="AX52" s="552"/>
      <c r="AY52" s="705"/>
      <c r="AZ52" s="701"/>
      <c r="BA52" s="702"/>
      <c r="BB52" s="590"/>
      <c r="BC52" s="591"/>
      <c r="BD52" s="591"/>
      <c r="BE52" s="591"/>
      <c r="BF52" s="591"/>
      <c r="BG52" s="591"/>
      <c r="BH52" s="591"/>
      <c r="BI52" s="592"/>
      <c r="BJ52" s="593"/>
      <c r="BK52" s="594"/>
      <c r="BL52" s="594"/>
      <c r="BM52" s="594"/>
      <c r="BN52" s="594"/>
      <c r="BO52" s="594"/>
      <c r="BP52" s="594"/>
      <c r="BQ52" s="594"/>
      <c r="BR52" s="595"/>
      <c r="BS52" s="566"/>
      <c r="BT52" s="567"/>
      <c r="BU52" s="380"/>
      <c r="BV52" s="380"/>
      <c r="BW52" s="380"/>
      <c r="BY52" s="379"/>
    </row>
    <row r="53" spans="1:77" s="381" customFormat="1" ht="18" customHeight="1">
      <c r="A53" s="537"/>
      <c r="B53" s="537"/>
      <c r="C53" s="537"/>
      <c r="D53" s="537"/>
      <c r="E53" s="657" t="s">
        <v>140</v>
      </c>
      <c r="F53" s="658"/>
      <c r="G53" s="544" t="str">
        <f>IF(ISNUMBER(A51),LOOKUP(A51,DETA!A:A,DETA!G:G),"")</f>
        <v/>
      </c>
      <c r="H53" s="544"/>
      <c r="I53" s="544"/>
      <c r="J53" s="544"/>
      <c r="K53" s="544"/>
      <c r="L53" s="544"/>
      <c r="M53" s="544"/>
      <c r="N53" s="544"/>
      <c r="O53" s="544"/>
      <c r="P53" s="544"/>
      <c r="Q53" s="544"/>
      <c r="R53" s="544"/>
      <c r="S53" s="544"/>
      <c r="T53" s="544"/>
      <c r="U53" s="544"/>
      <c r="V53" s="544"/>
      <c r="W53" s="544"/>
      <c r="X53" s="544"/>
      <c r="Y53" s="544"/>
      <c r="Z53" s="544"/>
      <c r="AA53" s="544"/>
      <c r="AB53" s="544"/>
      <c r="AC53" s="544"/>
      <c r="AD53" s="545"/>
      <c r="AE53" s="428"/>
      <c r="AF53" s="404"/>
      <c r="AG53" s="404"/>
      <c r="AH53" s="404"/>
      <c r="AI53" s="404"/>
      <c r="AJ53" s="405"/>
      <c r="AK53" s="550"/>
      <c r="AL53" s="551"/>
      <c r="AM53" s="551"/>
      <c r="AN53" s="551"/>
      <c r="AO53" s="551"/>
      <c r="AP53" s="552"/>
      <c r="AQ53" s="550"/>
      <c r="AR53" s="551"/>
      <c r="AS53" s="551"/>
      <c r="AT53" s="551"/>
      <c r="AU53" s="551"/>
      <c r="AV53" s="551"/>
      <c r="AW53" s="551"/>
      <c r="AX53" s="552"/>
      <c r="AY53" s="705"/>
      <c r="AZ53" s="701"/>
      <c r="BA53" s="702"/>
      <c r="BB53" s="590"/>
      <c r="BC53" s="591"/>
      <c r="BD53" s="591"/>
      <c r="BE53" s="591"/>
      <c r="BF53" s="591"/>
      <c r="BG53" s="591"/>
      <c r="BH53" s="591"/>
      <c r="BI53" s="592"/>
      <c r="BJ53" s="593"/>
      <c r="BK53" s="594"/>
      <c r="BL53" s="594"/>
      <c r="BM53" s="594"/>
      <c r="BN53" s="594"/>
      <c r="BO53" s="594"/>
      <c r="BP53" s="594"/>
      <c r="BQ53" s="594"/>
      <c r="BR53" s="595"/>
      <c r="BS53" s="566"/>
      <c r="BT53" s="567"/>
      <c r="BU53" s="380"/>
      <c r="BV53" s="380"/>
      <c r="BW53" s="380"/>
      <c r="BY53" s="379"/>
    </row>
    <row r="54" spans="1:77" s="381" customFormat="1" ht="18" customHeight="1">
      <c r="A54" s="538"/>
      <c r="B54" s="538"/>
      <c r="C54" s="538"/>
      <c r="D54" s="538"/>
      <c r="E54" s="657"/>
      <c r="F54" s="658"/>
      <c r="G54" s="544" t="str">
        <f>IF(ISNUMBER(A51),LOOKUP(A51,DETA!A:A,DETA!H:H),"")</f>
        <v/>
      </c>
      <c r="H54" s="544"/>
      <c r="I54" s="544"/>
      <c r="J54" s="544"/>
      <c r="K54" s="544"/>
      <c r="L54" s="544"/>
      <c r="M54" s="544"/>
      <c r="N54" s="544"/>
      <c r="O54" s="544"/>
      <c r="P54" s="544"/>
      <c r="Q54" s="544"/>
      <c r="R54" s="544"/>
      <c r="S54" s="544"/>
      <c r="T54" s="544"/>
      <c r="U54" s="544"/>
      <c r="V54" s="544"/>
      <c r="W54" s="544"/>
      <c r="X54" s="544"/>
      <c r="Y54" s="544"/>
      <c r="Z54" s="544"/>
      <c r="AA54" s="544"/>
      <c r="AB54" s="544"/>
      <c r="AC54" s="544"/>
      <c r="AD54" s="545"/>
      <c r="AE54" s="429"/>
      <c r="AF54" s="406"/>
      <c r="AG54" s="406"/>
      <c r="AH54" s="406"/>
      <c r="AI54" s="406"/>
      <c r="AJ54" s="407"/>
      <c r="AK54" s="550"/>
      <c r="AL54" s="551"/>
      <c r="AM54" s="551"/>
      <c r="AN54" s="551"/>
      <c r="AO54" s="551"/>
      <c r="AP54" s="552"/>
      <c r="AQ54" s="550"/>
      <c r="AR54" s="551"/>
      <c r="AS54" s="551"/>
      <c r="AT54" s="551"/>
      <c r="AU54" s="551"/>
      <c r="AV54" s="551"/>
      <c r="AW54" s="551"/>
      <c r="AX54" s="552"/>
      <c r="AY54" s="705"/>
      <c r="AZ54" s="701"/>
      <c r="BA54" s="702"/>
      <c r="BB54" s="590"/>
      <c r="BC54" s="591"/>
      <c r="BD54" s="591"/>
      <c r="BE54" s="591"/>
      <c r="BF54" s="591"/>
      <c r="BG54" s="591"/>
      <c r="BH54" s="591"/>
      <c r="BI54" s="592"/>
      <c r="BJ54" s="593"/>
      <c r="BK54" s="594"/>
      <c r="BL54" s="594"/>
      <c r="BM54" s="594"/>
      <c r="BN54" s="594"/>
      <c r="BO54" s="594"/>
      <c r="BP54" s="594"/>
      <c r="BQ54" s="594"/>
      <c r="BR54" s="595"/>
      <c r="BS54" s="568"/>
      <c r="BT54" s="567"/>
      <c r="BU54" s="380"/>
      <c r="BV54" s="380"/>
      <c r="BW54" s="380"/>
      <c r="BY54" s="379">
        <v>2</v>
      </c>
    </row>
    <row r="55" spans="1:77" s="372" customFormat="1" ht="2.25" customHeight="1">
      <c r="A55" s="542"/>
      <c r="B55" s="543"/>
      <c r="C55" s="408"/>
      <c r="D55" s="409"/>
      <c r="E55" s="410"/>
      <c r="F55" s="408"/>
      <c r="G55" s="408"/>
      <c r="H55" s="408"/>
      <c r="I55" s="408"/>
      <c r="J55" s="408"/>
      <c r="K55" s="408"/>
      <c r="L55" s="408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2"/>
      <c r="AE55" s="413"/>
      <c r="AF55" s="413"/>
      <c r="AG55" s="413"/>
      <c r="AH55" s="413"/>
      <c r="AI55" s="413"/>
      <c r="AJ55" s="414"/>
      <c r="AK55" s="677"/>
      <c r="AL55" s="678"/>
      <c r="AM55" s="678"/>
      <c r="AN55" s="678"/>
      <c r="AO55" s="678"/>
      <c r="AP55" s="679"/>
      <c r="AQ55" s="430"/>
      <c r="AR55" s="431"/>
      <c r="AS55" s="431"/>
      <c r="AT55" s="431"/>
      <c r="AU55" s="431"/>
      <c r="AV55" s="431"/>
      <c r="AW55" s="431"/>
      <c r="AX55" s="432"/>
      <c r="AY55" s="715"/>
      <c r="AZ55" s="715"/>
      <c r="BA55" s="715"/>
      <c r="BB55" s="672"/>
      <c r="BC55" s="673"/>
      <c r="BD55" s="673"/>
      <c r="BE55" s="673"/>
      <c r="BF55" s="673"/>
      <c r="BG55" s="673"/>
      <c r="BH55" s="673"/>
      <c r="BI55" s="674"/>
      <c r="BJ55" s="680"/>
      <c r="BK55" s="680"/>
      <c r="BL55" s="680"/>
      <c r="BM55" s="680"/>
      <c r="BN55" s="680"/>
      <c r="BO55" s="680"/>
      <c r="BP55" s="680"/>
      <c r="BQ55" s="680"/>
      <c r="BR55" s="680"/>
      <c r="BS55" s="681"/>
      <c r="BT55" s="681"/>
      <c r="BU55" s="371"/>
      <c r="BV55" s="371"/>
      <c r="BW55" s="371"/>
      <c r="BY55" s="373"/>
    </row>
    <row r="56" spans="1:77" s="372" customFormat="1" ht="2.25" customHeight="1">
      <c r="A56" s="659"/>
      <c r="B56" s="660"/>
      <c r="C56" s="418"/>
      <c r="D56" s="419"/>
      <c r="E56" s="420"/>
      <c r="F56" s="418"/>
      <c r="G56" s="418"/>
      <c r="H56" s="418"/>
      <c r="I56" s="418"/>
      <c r="J56" s="418"/>
      <c r="K56" s="418"/>
      <c r="L56" s="418"/>
      <c r="M56" s="421"/>
      <c r="N56" s="421"/>
      <c r="O56" s="42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421"/>
      <c r="AC56" s="421"/>
      <c r="AD56" s="422"/>
      <c r="AE56" s="423"/>
      <c r="AF56" s="423"/>
      <c r="AG56" s="423"/>
      <c r="AH56" s="423"/>
      <c r="AI56" s="423"/>
      <c r="AJ56" s="424"/>
      <c r="AK56" s="661"/>
      <c r="AL56" s="662"/>
      <c r="AM56" s="662"/>
      <c r="AN56" s="662"/>
      <c r="AO56" s="662"/>
      <c r="AP56" s="663"/>
      <c r="AQ56" s="425"/>
      <c r="AR56" s="426"/>
      <c r="AS56" s="426"/>
      <c r="AT56" s="426"/>
      <c r="AU56" s="426"/>
      <c r="AV56" s="426"/>
      <c r="AW56" s="426"/>
      <c r="AX56" s="427"/>
      <c r="AY56" s="714"/>
      <c r="AZ56" s="714"/>
      <c r="BA56" s="714"/>
      <c r="BB56" s="664"/>
      <c r="BC56" s="665"/>
      <c r="BD56" s="665"/>
      <c r="BE56" s="665"/>
      <c r="BF56" s="665"/>
      <c r="BG56" s="665"/>
      <c r="BH56" s="665"/>
      <c r="BI56" s="666"/>
      <c r="BJ56" s="667"/>
      <c r="BK56" s="667"/>
      <c r="BL56" s="667"/>
      <c r="BM56" s="667"/>
      <c r="BN56" s="667"/>
      <c r="BO56" s="667"/>
      <c r="BP56" s="667"/>
      <c r="BQ56" s="667"/>
      <c r="BR56" s="667"/>
      <c r="BS56" s="668"/>
      <c r="BT56" s="668"/>
      <c r="BU56" s="371"/>
      <c r="BV56" s="371"/>
      <c r="BW56" s="371"/>
      <c r="BY56" s="373"/>
    </row>
    <row r="57" spans="1:77" s="381" customFormat="1" ht="18" customHeight="1">
      <c r="A57" s="536" t="str">
        <f>IF(A51&lt;MAX(DETA!A:A),A51+1,"")</f>
        <v/>
      </c>
      <c r="B57" s="536"/>
      <c r="C57" s="536"/>
      <c r="D57" s="536"/>
      <c r="E57" s="438"/>
      <c r="F57" s="437" t="str">
        <f>IF(ISNUMBER($A57),MID(LOOKUP($A57,DETA!$A:$A,DETA!$E:$E),1,1),"")</f>
        <v/>
      </c>
      <c r="G57" s="437" t="str">
        <f>IF(ISNUMBER($A57),MID(LOOKUP($A57,DETA!$A:$A,DETA!$E:$E),2,1),"")</f>
        <v/>
      </c>
      <c r="H57" s="437" t="str">
        <f>IF(ISNUMBER($A57),MID(LOOKUP($A57,DETA!$A:$A,DETA!$E:$E),3,1),"")</f>
        <v/>
      </c>
      <c r="I57" s="437" t="str">
        <f>IF(ISNUMBER($A57),MID(LOOKUP($A57,DETA!$A:$A,DETA!$E:$E),4,1),"")</f>
        <v/>
      </c>
      <c r="J57" s="437" t="str">
        <f>IF(ISNUMBER($A57),MID(LOOKUP($A57,DETA!$A:$A,DETA!$E:$E),5,1),"")</f>
        <v/>
      </c>
      <c r="K57" s="437" t="str">
        <f>IF(ISNUMBER($A57),MID(LOOKUP($A57,DETA!$A:$A,DETA!$E:$E),6,1),"")</f>
        <v/>
      </c>
      <c r="L57" s="437" t="str">
        <f>IF(ISNUMBER($A57),MID(LOOKUP($A57,DETA!$A:$A,DETA!$E:$E),7,1),"")</f>
        <v/>
      </c>
      <c r="M57" s="437" t="str">
        <f>IF(ISNUMBER($A57),MID(LOOKUP($A57,DETA!$A:$A,DETA!$E:$E),8,1),"")</f>
        <v/>
      </c>
      <c r="N57" s="437" t="str">
        <f>IF(ISNUMBER($A57),MID(LOOKUP($A57,DETA!$A:$A,DETA!$E:$E),9,1),"")</f>
        <v/>
      </c>
      <c r="O57" s="437" t="str">
        <f>IF(ISNUMBER($A57),MID(LOOKUP($A57,DETA!$A:$A,DETA!$E:$E),10,1),"")</f>
        <v/>
      </c>
      <c r="P57" s="437" t="str">
        <f>IF(ISNUMBER($A57),MID(LOOKUP($A57,DETA!$A:$A,DETA!$E:$E),11,1),"")</f>
        <v/>
      </c>
      <c r="Q57" s="437" t="str">
        <f>IF(ISNUMBER($A57),MID(LOOKUP($A57,DETA!$A:$A,DETA!$E:$E),12,1),"")</f>
        <v/>
      </c>
      <c r="R57" s="437" t="str">
        <f>IF(ISNUMBER($A57),MID(LOOKUP($A57,DETA!$A:$A,DETA!$E:$E),13,1),"")</f>
        <v/>
      </c>
      <c r="S57" s="439"/>
      <c r="T57" s="439"/>
      <c r="U57" s="439"/>
      <c r="V57" s="439"/>
      <c r="W57" s="439"/>
      <c r="X57" s="439"/>
      <c r="Y57" s="439"/>
      <c r="Z57" s="439"/>
      <c r="AA57" s="439"/>
      <c r="AB57" s="439"/>
      <c r="AC57" s="439"/>
      <c r="AD57" s="440"/>
      <c r="AE57" s="539" t="str">
        <f>IF(ISNUMBER($A57),MID(LOOKUP($A57,DETA!$A:$A,DETA!$F:$F),1,10),"")</f>
        <v/>
      </c>
      <c r="AF57" s="540"/>
      <c r="AG57" s="540"/>
      <c r="AH57" s="540"/>
      <c r="AI57" s="540"/>
      <c r="AJ57" s="541"/>
      <c r="AK57" s="550" t="str">
        <f>IF($A57="","",VLOOKUP($A57,DETA!$A$4:$I$500,9))</f>
        <v/>
      </c>
      <c r="AL57" s="551"/>
      <c r="AM57" s="551"/>
      <c r="AN57" s="551"/>
      <c r="AO57" s="551"/>
      <c r="AP57" s="552"/>
      <c r="AQ57" s="550" t="str">
        <f>IF($A57="","",VLOOKUP($A57,DETA!$A$4:$K$500,10))</f>
        <v/>
      </c>
      <c r="AR57" s="551"/>
      <c r="AS57" s="551"/>
      <c r="AT57" s="551"/>
      <c r="AU57" s="551"/>
      <c r="AV57" s="551"/>
      <c r="AW57" s="551"/>
      <c r="AX57" s="552"/>
      <c r="AY57" s="705" t="str">
        <f>IF($A57="","",VLOOKUP($A57,DETA!$A$4:$K$500,11))</f>
        <v/>
      </c>
      <c r="AZ57" s="701"/>
      <c r="BA57" s="702"/>
      <c r="BB57" s="590" t="str">
        <f>IF($A57="","",VLOOKUP($A57,DETA!$A$4:$L$500,12))</f>
        <v/>
      </c>
      <c r="BC57" s="591"/>
      <c r="BD57" s="591"/>
      <c r="BE57" s="591"/>
      <c r="BF57" s="591"/>
      <c r="BG57" s="591"/>
      <c r="BH57" s="591"/>
      <c r="BI57" s="592"/>
      <c r="BJ57" s="593" t="str">
        <f>IF($A57="","",VLOOKUP($A57,DETA!$A$4:$M$500,13))</f>
        <v/>
      </c>
      <c r="BK57" s="594"/>
      <c r="BL57" s="594"/>
      <c r="BM57" s="594"/>
      <c r="BN57" s="594"/>
      <c r="BO57" s="594"/>
      <c r="BP57" s="594"/>
      <c r="BQ57" s="594"/>
      <c r="BR57" s="595"/>
      <c r="BS57" s="566" t="str">
        <f>IF($A57="","",VLOOKUP($A57,DETA!$A$4:$O$500,15))</f>
        <v/>
      </c>
      <c r="BT57" s="567"/>
      <c r="BU57" s="380"/>
      <c r="BV57" s="380"/>
      <c r="BW57" s="380"/>
      <c r="BY57" s="379">
        <v>1</v>
      </c>
    </row>
    <row r="58" spans="1:77" s="381" customFormat="1" ht="18" customHeight="1">
      <c r="A58" s="537"/>
      <c r="B58" s="537"/>
      <c r="C58" s="537"/>
      <c r="D58" s="537"/>
      <c r="E58" s="565" t="s">
        <v>141</v>
      </c>
      <c r="F58" s="548"/>
      <c r="G58" s="548" t="str">
        <f>IF(ISNUMBER(A57),LOOKUP(A57,DETA!A:A,DETA!C:C),"")</f>
        <v/>
      </c>
      <c r="H58" s="548"/>
      <c r="I58" s="548"/>
      <c r="J58" s="548"/>
      <c r="K58" s="548"/>
      <c r="L58" s="548"/>
      <c r="M58" s="548"/>
      <c r="N58" s="548"/>
      <c r="O58" s="548"/>
      <c r="P58" s="548"/>
      <c r="Q58" s="548"/>
      <c r="R58" s="548"/>
      <c r="S58" s="548"/>
      <c r="T58" s="548"/>
      <c r="U58" s="548"/>
      <c r="V58" s="548"/>
      <c r="W58" s="548"/>
      <c r="X58" s="548"/>
      <c r="Y58" s="548"/>
      <c r="Z58" s="548"/>
      <c r="AA58" s="548"/>
      <c r="AB58" s="548"/>
      <c r="AC58" s="548"/>
      <c r="AD58" s="549"/>
      <c r="AE58" s="428"/>
      <c r="AF58" s="404"/>
      <c r="AG58" s="404"/>
      <c r="AH58" s="404"/>
      <c r="AI58" s="404"/>
      <c r="AJ58" s="405"/>
      <c r="AK58" s="550"/>
      <c r="AL58" s="551"/>
      <c r="AM58" s="551"/>
      <c r="AN58" s="551"/>
      <c r="AO58" s="551"/>
      <c r="AP58" s="552"/>
      <c r="AQ58" s="550"/>
      <c r="AR58" s="551"/>
      <c r="AS58" s="551"/>
      <c r="AT58" s="551"/>
      <c r="AU58" s="551"/>
      <c r="AV58" s="551"/>
      <c r="AW58" s="551"/>
      <c r="AX58" s="552"/>
      <c r="AY58" s="705"/>
      <c r="AZ58" s="701"/>
      <c r="BA58" s="702"/>
      <c r="BB58" s="590"/>
      <c r="BC58" s="591"/>
      <c r="BD58" s="591"/>
      <c r="BE58" s="591"/>
      <c r="BF58" s="591"/>
      <c r="BG58" s="591"/>
      <c r="BH58" s="591"/>
      <c r="BI58" s="592"/>
      <c r="BJ58" s="593"/>
      <c r="BK58" s="594"/>
      <c r="BL58" s="594"/>
      <c r="BM58" s="594"/>
      <c r="BN58" s="594"/>
      <c r="BO58" s="594"/>
      <c r="BP58" s="594"/>
      <c r="BQ58" s="594"/>
      <c r="BR58" s="595"/>
      <c r="BS58" s="566"/>
      <c r="BT58" s="567"/>
      <c r="BU58" s="380"/>
      <c r="BV58" s="380"/>
      <c r="BW58" s="380"/>
      <c r="BY58" s="379"/>
    </row>
    <row r="59" spans="1:77" s="381" customFormat="1" ht="18" customHeight="1">
      <c r="A59" s="537"/>
      <c r="B59" s="537"/>
      <c r="C59" s="537"/>
      <c r="D59" s="537"/>
      <c r="E59" s="657" t="s">
        <v>140</v>
      </c>
      <c r="F59" s="658"/>
      <c r="G59" s="544" t="str">
        <f>IF(ISNUMBER(A57),LOOKUP(A57,DETA!A:A,DETA!G:G),"")</f>
        <v/>
      </c>
      <c r="H59" s="544"/>
      <c r="I59" s="544"/>
      <c r="J59" s="544"/>
      <c r="K59" s="544"/>
      <c r="L59" s="544"/>
      <c r="M59" s="544"/>
      <c r="N59" s="544"/>
      <c r="O59" s="544"/>
      <c r="P59" s="544"/>
      <c r="Q59" s="544"/>
      <c r="R59" s="544"/>
      <c r="S59" s="544"/>
      <c r="T59" s="544"/>
      <c r="U59" s="544"/>
      <c r="V59" s="544"/>
      <c r="W59" s="544"/>
      <c r="X59" s="544"/>
      <c r="Y59" s="544"/>
      <c r="Z59" s="544"/>
      <c r="AA59" s="544"/>
      <c r="AB59" s="544"/>
      <c r="AC59" s="544"/>
      <c r="AD59" s="545"/>
      <c r="AE59" s="428"/>
      <c r="AF59" s="404"/>
      <c r="AG59" s="404"/>
      <c r="AH59" s="404"/>
      <c r="AI59" s="404"/>
      <c r="AJ59" s="405"/>
      <c r="AK59" s="550"/>
      <c r="AL59" s="551"/>
      <c r="AM59" s="551"/>
      <c r="AN59" s="551"/>
      <c r="AO59" s="551"/>
      <c r="AP59" s="552"/>
      <c r="AQ59" s="550"/>
      <c r="AR59" s="551"/>
      <c r="AS59" s="551"/>
      <c r="AT59" s="551"/>
      <c r="AU59" s="551"/>
      <c r="AV59" s="551"/>
      <c r="AW59" s="551"/>
      <c r="AX59" s="552"/>
      <c r="AY59" s="705"/>
      <c r="AZ59" s="701"/>
      <c r="BA59" s="702"/>
      <c r="BB59" s="590"/>
      <c r="BC59" s="591"/>
      <c r="BD59" s="591"/>
      <c r="BE59" s="591"/>
      <c r="BF59" s="591"/>
      <c r="BG59" s="591"/>
      <c r="BH59" s="591"/>
      <c r="BI59" s="592"/>
      <c r="BJ59" s="593"/>
      <c r="BK59" s="594"/>
      <c r="BL59" s="594"/>
      <c r="BM59" s="594"/>
      <c r="BN59" s="594"/>
      <c r="BO59" s="594"/>
      <c r="BP59" s="594"/>
      <c r="BQ59" s="594"/>
      <c r="BR59" s="595"/>
      <c r="BS59" s="566"/>
      <c r="BT59" s="567"/>
      <c r="BU59" s="380"/>
      <c r="BV59" s="380"/>
      <c r="BW59" s="380"/>
      <c r="BY59" s="379"/>
    </row>
    <row r="60" spans="1:77" s="381" customFormat="1" ht="18" customHeight="1">
      <c r="A60" s="538"/>
      <c r="B60" s="538"/>
      <c r="C60" s="538"/>
      <c r="D60" s="538"/>
      <c r="E60" s="657"/>
      <c r="F60" s="658"/>
      <c r="G60" s="544" t="str">
        <f>IF(ISNUMBER(A57),LOOKUP(A57,DETA!A:A,DETA!H:H),"")</f>
        <v/>
      </c>
      <c r="H60" s="544"/>
      <c r="I60" s="544"/>
      <c r="J60" s="544"/>
      <c r="K60" s="544"/>
      <c r="L60" s="544"/>
      <c r="M60" s="544"/>
      <c r="N60" s="544"/>
      <c r="O60" s="544"/>
      <c r="P60" s="544"/>
      <c r="Q60" s="544"/>
      <c r="R60" s="544"/>
      <c r="S60" s="544"/>
      <c r="T60" s="544"/>
      <c r="U60" s="544"/>
      <c r="V60" s="544"/>
      <c r="W60" s="544"/>
      <c r="X60" s="544"/>
      <c r="Y60" s="544"/>
      <c r="Z60" s="544"/>
      <c r="AA60" s="544"/>
      <c r="AB60" s="544"/>
      <c r="AC60" s="544"/>
      <c r="AD60" s="545"/>
      <c r="AE60" s="429"/>
      <c r="AF60" s="406"/>
      <c r="AG60" s="406"/>
      <c r="AH60" s="406"/>
      <c r="AI60" s="406"/>
      <c r="AJ60" s="407"/>
      <c r="AK60" s="550"/>
      <c r="AL60" s="551"/>
      <c r="AM60" s="551"/>
      <c r="AN60" s="551"/>
      <c r="AO60" s="551"/>
      <c r="AP60" s="552"/>
      <c r="AQ60" s="550"/>
      <c r="AR60" s="551"/>
      <c r="AS60" s="551"/>
      <c r="AT60" s="551"/>
      <c r="AU60" s="551"/>
      <c r="AV60" s="551"/>
      <c r="AW60" s="551"/>
      <c r="AX60" s="552"/>
      <c r="AY60" s="705"/>
      <c r="AZ60" s="701"/>
      <c r="BA60" s="702"/>
      <c r="BB60" s="590"/>
      <c r="BC60" s="591"/>
      <c r="BD60" s="591"/>
      <c r="BE60" s="591"/>
      <c r="BF60" s="591"/>
      <c r="BG60" s="591"/>
      <c r="BH60" s="591"/>
      <c r="BI60" s="592"/>
      <c r="BJ60" s="593"/>
      <c r="BK60" s="594"/>
      <c r="BL60" s="594"/>
      <c r="BM60" s="594"/>
      <c r="BN60" s="594"/>
      <c r="BO60" s="594"/>
      <c r="BP60" s="594"/>
      <c r="BQ60" s="594"/>
      <c r="BR60" s="595"/>
      <c r="BS60" s="568"/>
      <c r="BT60" s="567"/>
      <c r="BU60" s="380"/>
      <c r="BV60" s="380"/>
      <c r="BW60" s="380"/>
      <c r="BY60" s="379">
        <v>2</v>
      </c>
    </row>
    <row r="61" spans="1:77" s="372" customFormat="1" ht="2.25" customHeight="1">
      <c r="A61" s="542"/>
      <c r="B61" s="543"/>
      <c r="C61" s="408"/>
      <c r="D61" s="409"/>
      <c r="E61" s="410"/>
      <c r="F61" s="408"/>
      <c r="G61" s="408"/>
      <c r="H61" s="408"/>
      <c r="I61" s="408"/>
      <c r="J61" s="408"/>
      <c r="K61" s="408"/>
      <c r="L61" s="408"/>
      <c r="M61" s="411"/>
      <c r="N61" s="411"/>
      <c r="O61" s="411"/>
      <c r="P61" s="411"/>
      <c r="Q61" s="411"/>
      <c r="R61" s="411"/>
      <c r="S61" s="411"/>
      <c r="T61" s="411"/>
      <c r="U61" s="411"/>
      <c r="V61" s="411"/>
      <c r="W61" s="411"/>
      <c r="X61" s="411"/>
      <c r="Y61" s="411"/>
      <c r="Z61" s="411"/>
      <c r="AA61" s="411"/>
      <c r="AB61" s="411"/>
      <c r="AC61" s="411"/>
      <c r="AD61" s="412"/>
      <c r="AE61" s="413"/>
      <c r="AF61" s="413"/>
      <c r="AG61" s="413"/>
      <c r="AH61" s="413"/>
      <c r="AI61" s="413"/>
      <c r="AJ61" s="414"/>
      <c r="AK61" s="677"/>
      <c r="AL61" s="678"/>
      <c r="AM61" s="678"/>
      <c r="AN61" s="678"/>
      <c r="AO61" s="678"/>
      <c r="AP61" s="679"/>
      <c r="AQ61" s="430"/>
      <c r="AR61" s="431"/>
      <c r="AS61" s="431"/>
      <c r="AT61" s="431"/>
      <c r="AU61" s="431"/>
      <c r="AV61" s="431"/>
      <c r="AW61" s="431"/>
      <c r="AX61" s="432"/>
      <c r="AY61" s="715"/>
      <c r="AZ61" s="715"/>
      <c r="BA61" s="715"/>
      <c r="BB61" s="672"/>
      <c r="BC61" s="673"/>
      <c r="BD61" s="673"/>
      <c r="BE61" s="673"/>
      <c r="BF61" s="673"/>
      <c r="BG61" s="673"/>
      <c r="BH61" s="673"/>
      <c r="BI61" s="674"/>
      <c r="BJ61" s="680"/>
      <c r="BK61" s="680"/>
      <c r="BL61" s="680"/>
      <c r="BM61" s="680"/>
      <c r="BN61" s="680"/>
      <c r="BO61" s="680"/>
      <c r="BP61" s="680"/>
      <c r="BQ61" s="680"/>
      <c r="BR61" s="680"/>
      <c r="BS61" s="681"/>
      <c r="BT61" s="681"/>
      <c r="BU61" s="371"/>
      <c r="BV61" s="371"/>
      <c r="BW61" s="371"/>
      <c r="BY61" s="373"/>
    </row>
    <row r="62" spans="1:77" s="372" customFormat="1" ht="2.25" customHeight="1">
      <c r="A62" s="659"/>
      <c r="B62" s="660"/>
      <c r="C62" s="418"/>
      <c r="D62" s="419"/>
      <c r="E62" s="420"/>
      <c r="F62" s="418"/>
      <c r="G62" s="418"/>
      <c r="H62" s="418"/>
      <c r="I62" s="418"/>
      <c r="J62" s="418"/>
      <c r="K62" s="418"/>
      <c r="L62" s="418"/>
      <c r="M62" s="421"/>
      <c r="N62" s="421"/>
      <c r="O62" s="421"/>
      <c r="P62" s="421"/>
      <c r="Q62" s="421"/>
      <c r="R62" s="421"/>
      <c r="S62" s="421"/>
      <c r="T62" s="421"/>
      <c r="U62" s="421"/>
      <c r="V62" s="421"/>
      <c r="W62" s="421"/>
      <c r="X62" s="421"/>
      <c r="Y62" s="421"/>
      <c r="Z62" s="421"/>
      <c r="AA62" s="421"/>
      <c r="AB62" s="421"/>
      <c r="AC62" s="421"/>
      <c r="AD62" s="422"/>
      <c r="AE62" s="423"/>
      <c r="AF62" s="423"/>
      <c r="AG62" s="423"/>
      <c r="AH62" s="423"/>
      <c r="AI62" s="423"/>
      <c r="AJ62" s="424"/>
      <c r="AK62" s="661"/>
      <c r="AL62" s="662"/>
      <c r="AM62" s="662"/>
      <c r="AN62" s="662"/>
      <c r="AO62" s="662"/>
      <c r="AP62" s="663"/>
      <c r="AQ62" s="425"/>
      <c r="AR62" s="426"/>
      <c r="AS62" s="426"/>
      <c r="AT62" s="426"/>
      <c r="AU62" s="426"/>
      <c r="AV62" s="426"/>
      <c r="AW62" s="426"/>
      <c r="AX62" s="427"/>
      <c r="AY62" s="714"/>
      <c r="AZ62" s="714"/>
      <c r="BA62" s="714"/>
      <c r="BB62" s="664"/>
      <c r="BC62" s="665"/>
      <c r="BD62" s="665"/>
      <c r="BE62" s="665"/>
      <c r="BF62" s="665"/>
      <c r="BG62" s="665"/>
      <c r="BH62" s="665"/>
      <c r="BI62" s="666"/>
      <c r="BJ62" s="667"/>
      <c r="BK62" s="667"/>
      <c r="BL62" s="667"/>
      <c r="BM62" s="667"/>
      <c r="BN62" s="667"/>
      <c r="BO62" s="667"/>
      <c r="BP62" s="667"/>
      <c r="BQ62" s="667"/>
      <c r="BR62" s="667"/>
      <c r="BS62" s="668"/>
      <c r="BT62" s="668"/>
      <c r="BU62" s="371"/>
      <c r="BV62" s="371"/>
      <c r="BW62" s="371"/>
      <c r="BY62" s="373"/>
    </row>
    <row r="63" spans="1:77" s="381" customFormat="1" ht="18" customHeight="1">
      <c r="A63" s="536" t="str">
        <f>IF(A57&lt;MAX(DETA!A:A),A57+1,"")</f>
        <v/>
      </c>
      <c r="B63" s="536"/>
      <c r="C63" s="536"/>
      <c r="D63" s="536"/>
      <c r="E63" s="438"/>
      <c r="F63" s="437" t="str">
        <f>IF(ISNUMBER($A63),MID(LOOKUP($A63,DETA!$A:$A,DETA!$E:$E),1,1),"")</f>
        <v/>
      </c>
      <c r="G63" s="437" t="str">
        <f>IF(ISNUMBER($A63),MID(LOOKUP($A63,DETA!$A:$A,DETA!$E:$E),2,1),"")</f>
        <v/>
      </c>
      <c r="H63" s="437" t="str">
        <f>IF(ISNUMBER($A63),MID(LOOKUP($A63,DETA!$A:$A,DETA!$E:$E),3,1),"")</f>
        <v/>
      </c>
      <c r="I63" s="437" t="str">
        <f>IF(ISNUMBER($A63),MID(LOOKUP($A63,DETA!$A:$A,DETA!$E:$E),4,1),"")</f>
        <v/>
      </c>
      <c r="J63" s="437" t="str">
        <f>IF(ISNUMBER($A63),MID(LOOKUP($A63,DETA!$A:$A,DETA!$E:$E),5,1),"")</f>
        <v/>
      </c>
      <c r="K63" s="437" t="str">
        <f>IF(ISNUMBER($A63),MID(LOOKUP($A63,DETA!$A:$A,DETA!$E:$E),6,1),"")</f>
        <v/>
      </c>
      <c r="L63" s="437" t="str">
        <f>IF(ISNUMBER($A63),MID(LOOKUP($A63,DETA!$A:$A,DETA!$E:$E),7,1),"")</f>
        <v/>
      </c>
      <c r="M63" s="437" t="str">
        <f>IF(ISNUMBER($A63),MID(LOOKUP($A63,DETA!$A:$A,DETA!$E:$E),8,1),"")</f>
        <v/>
      </c>
      <c r="N63" s="437" t="str">
        <f>IF(ISNUMBER($A63),MID(LOOKUP($A63,DETA!$A:$A,DETA!$E:$E),9,1),"")</f>
        <v/>
      </c>
      <c r="O63" s="437" t="str">
        <f>IF(ISNUMBER($A63),MID(LOOKUP($A63,DETA!$A:$A,DETA!$E:$E),10,1),"")</f>
        <v/>
      </c>
      <c r="P63" s="437" t="str">
        <f>IF(ISNUMBER($A63),MID(LOOKUP($A63,DETA!$A:$A,DETA!$E:$E),11,1),"")</f>
        <v/>
      </c>
      <c r="Q63" s="437" t="str">
        <f>IF(ISNUMBER($A63),MID(LOOKUP($A63,DETA!$A:$A,DETA!$E:$E),12,1),"")</f>
        <v/>
      </c>
      <c r="R63" s="437" t="str">
        <f>IF(ISNUMBER($A63),MID(LOOKUP($A63,DETA!$A:$A,DETA!$E:$E),13,1),"")</f>
        <v/>
      </c>
      <c r="S63" s="439"/>
      <c r="T63" s="439"/>
      <c r="U63" s="439"/>
      <c r="V63" s="439"/>
      <c r="W63" s="439"/>
      <c r="X63" s="439"/>
      <c r="Y63" s="439"/>
      <c r="Z63" s="439"/>
      <c r="AA63" s="439"/>
      <c r="AB63" s="439"/>
      <c r="AC63" s="439"/>
      <c r="AD63" s="440"/>
      <c r="AE63" s="539" t="str">
        <f>IF(ISNUMBER($A63),MID(LOOKUP($A63,DETA!$A:$A,DETA!$F:$F),1,10),"")</f>
        <v/>
      </c>
      <c r="AF63" s="540"/>
      <c r="AG63" s="540"/>
      <c r="AH63" s="540"/>
      <c r="AI63" s="540"/>
      <c r="AJ63" s="541"/>
      <c r="AK63" s="550" t="str">
        <f>IF($A63="","",VLOOKUP($A63,DETA!$A$4:$I$500,9))</f>
        <v/>
      </c>
      <c r="AL63" s="551"/>
      <c r="AM63" s="551"/>
      <c r="AN63" s="551"/>
      <c r="AO63" s="551"/>
      <c r="AP63" s="552"/>
      <c r="AQ63" s="550" t="str">
        <f>IF($A63="","",VLOOKUP($A63,DETA!$A$4:$K$500,10))</f>
        <v/>
      </c>
      <c r="AR63" s="551"/>
      <c r="AS63" s="551"/>
      <c r="AT63" s="551"/>
      <c r="AU63" s="551"/>
      <c r="AV63" s="551"/>
      <c r="AW63" s="551"/>
      <c r="AX63" s="552"/>
      <c r="AY63" s="705" t="str">
        <f>IF($A63="","",VLOOKUP($A63,DETA!$A$4:$K$500,11))</f>
        <v/>
      </c>
      <c r="AZ63" s="701"/>
      <c r="BA63" s="702"/>
      <c r="BB63" s="590" t="str">
        <f>IF($A63="","",VLOOKUP($A63,DETA!$A$4:$L$500,12))</f>
        <v/>
      </c>
      <c r="BC63" s="591"/>
      <c r="BD63" s="591"/>
      <c r="BE63" s="591"/>
      <c r="BF63" s="591"/>
      <c r="BG63" s="591"/>
      <c r="BH63" s="591"/>
      <c r="BI63" s="592"/>
      <c r="BJ63" s="593" t="str">
        <f>IF($A63="","",VLOOKUP($A63,DETA!$A$4:$M$500,13))</f>
        <v/>
      </c>
      <c r="BK63" s="594"/>
      <c r="BL63" s="594"/>
      <c r="BM63" s="594"/>
      <c r="BN63" s="594"/>
      <c r="BO63" s="594"/>
      <c r="BP63" s="594"/>
      <c r="BQ63" s="594"/>
      <c r="BR63" s="595"/>
      <c r="BS63" s="566" t="str">
        <f>IF($A63="","",VLOOKUP($A63,DETA!$A$4:$O$500,15))</f>
        <v/>
      </c>
      <c r="BT63" s="567"/>
      <c r="BU63" s="380"/>
      <c r="BV63" s="380"/>
      <c r="BW63" s="380"/>
      <c r="BY63" s="379">
        <v>1</v>
      </c>
    </row>
    <row r="64" spans="1:77" s="381" customFormat="1" ht="18" customHeight="1">
      <c r="A64" s="537"/>
      <c r="B64" s="537"/>
      <c r="C64" s="537"/>
      <c r="D64" s="537"/>
      <c r="E64" s="565" t="s">
        <v>141</v>
      </c>
      <c r="F64" s="548"/>
      <c r="G64" s="548" t="str">
        <f>IF(ISNUMBER(A63),LOOKUP(A63,DETA!A:A,DETA!C:C),"")</f>
        <v/>
      </c>
      <c r="H64" s="548"/>
      <c r="I64" s="548"/>
      <c r="J64" s="548"/>
      <c r="K64" s="548"/>
      <c r="L64" s="548"/>
      <c r="M64" s="548"/>
      <c r="N64" s="548"/>
      <c r="O64" s="548"/>
      <c r="P64" s="548"/>
      <c r="Q64" s="548"/>
      <c r="R64" s="548"/>
      <c r="S64" s="548"/>
      <c r="T64" s="548"/>
      <c r="U64" s="548"/>
      <c r="V64" s="548"/>
      <c r="W64" s="548"/>
      <c r="X64" s="548"/>
      <c r="Y64" s="548"/>
      <c r="Z64" s="548"/>
      <c r="AA64" s="548"/>
      <c r="AB64" s="548"/>
      <c r="AC64" s="548"/>
      <c r="AD64" s="549"/>
      <c r="AE64" s="428"/>
      <c r="AF64" s="404"/>
      <c r="AG64" s="404"/>
      <c r="AH64" s="404"/>
      <c r="AI64" s="404"/>
      <c r="AJ64" s="405"/>
      <c r="AK64" s="550"/>
      <c r="AL64" s="551"/>
      <c r="AM64" s="551"/>
      <c r="AN64" s="551"/>
      <c r="AO64" s="551"/>
      <c r="AP64" s="552"/>
      <c r="AQ64" s="550"/>
      <c r="AR64" s="551"/>
      <c r="AS64" s="551"/>
      <c r="AT64" s="551"/>
      <c r="AU64" s="551"/>
      <c r="AV64" s="551"/>
      <c r="AW64" s="551"/>
      <c r="AX64" s="552"/>
      <c r="AY64" s="705"/>
      <c r="AZ64" s="701"/>
      <c r="BA64" s="702"/>
      <c r="BB64" s="590"/>
      <c r="BC64" s="591"/>
      <c r="BD64" s="591"/>
      <c r="BE64" s="591"/>
      <c r="BF64" s="591"/>
      <c r="BG64" s="591"/>
      <c r="BH64" s="591"/>
      <c r="BI64" s="592"/>
      <c r="BJ64" s="593"/>
      <c r="BK64" s="594"/>
      <c r="BL64" s="594"/>
      <c r="BM64" s="594"/>
      <c r="BN64" s="594"/>
      <c r="BO64" s="594"/>
      <c r="BP64" s="594"/>
      <c r="BQ64" s="594"/>
      <c r="BR64" s="595"/>
      <c r="BS64" s="566"/>
      <c r="BT64" s="567"/>
      <c r="BU64" s="380"/>
      <c r="BV64" s="380"/>
      <c r="BW64" s="380"/>
      <c r="BY64" s="379"/>
    </row>
    <row r="65" spans="1:77" s="381" customFormat="1" ht="18" customHeight="1">
      <c r="A65" s="537"/>
      <c r="B65" s="537"/>
      <c r="C65" s="537"/>
      <c r="D65" s="537"/>
      <c r="E65" s="657" t="s">
        <v>140</v>
      </c>
      <c r="F65" s="658"/>
      <c r="G65" s="544" t="str">
        <f>IF(ISNUMBER(A63),LOOKUP(A63,DETA!A:A,DETA!G:G),"")</f>
        <v/>
      </c>
      <c r="H65" s="544"/>
      <c r="I65" s="544"/>
      <c r="J65" s="544"/>
      <c r="K65" s="544"/>
      <c r="L65" s="544"/>
      <c r="M65" s="544"/>
      <c r="N65" s="544"/>
      <c r="O65" s="544"/>
      <c r="P65" s="544"/>
      <c r="Q65" s="544"/>
      <c r="R65" s="544"/>
      <c r="S65" s="544"/>
      <c r="T65" s="544"/>
      <c r="U65" s="544"/>
      <c r="V65" s="544"/>
      <c r="W65" s="544"/>
      <c r="X65" s="544"/>
      <c r="Y65" s="544"/>
      <c r="Z65" s="544"/>
      <c r="AA65" s="544"/>
      <c r="AB65" s="544"/>
      <c r="AC65" s="544"/>
      <c r="AD65" s="545"/>
      <c r="AE65" s="428"/>
      <c r="AF65" s="404"/>
      <c r="AG65" s="404"/>
      <c r="AH65" s="404"/>
      <c r="AI65" s="404"/>
      <c r="AJ65" s="405"/>
      <c r="AK65" s="550"/>
      <c r="AL65" s="551"/>
      <c r="AM65" s="551"/>
      <c r="AN65" s="551"/>
      <c r="AO65" s="551"/>
      <c r="AP65" s="552"/>
      <c r="AQ65" s="550"/>
      <c r="AR65" s="551"/>
      <c r="AS65" s="551"/>
      <c r="AT65" s="551"/>
      <c r="AU65" s="551"/>
      <c r="AV65" s="551"/>
      <c r="AW65" s="551"/>
      <c r="AX65" s="552"/>
      <c r="AY65" s="705"/>
      <c r="AZ65" s="701"/>
      <c r="BA65" s="702"/>
      <c r="BB65" s="590"/>
      <c r="BC65" s="591"/>
      <c r="BD65" s="591"/>
      <c r="BE65" s="591"/>
      <c r="BF65" s="591"/>
      <c r="BG65" s="591"/>
      <c r="BH65" s="591"/>
      <c r="BI65" s="592"/>
      <c r="BJ65" s="593"/>
      <c r="BK65" s="594"/>
      <c r="BL65" s="594"/>
      <c r="BM65" s="594"/>
      <c r="BN65" s="594"/>
      <c r="BO65" s="594"/>
      <c r="BP65" s="594"/>
      <c r="BQ65" s="594"/>
      <c r="BR65" s="595"/>
      <c r="BS65" s="566"/>
      <c r="BT65" s="567"/>
      <c r="BU65" s="380"/>
      <c r="BV65" s="380"/>
      <c r="BW65" s="380"/>
      <c r="BY65" s="379"/>
    </row>
    <row r="66" spans="1:77" s="381" customFormat="1" ht="18" customHeight="1">
      <c r="A66" s="538"/>
      <c r="B66" s="538"/>
      <c r="C66" s="538"/>
      <c r="D66" s="538"/>
      <c r="E66" s="657"/>
      <c r="F66" s="658"/>
      <c r="G66" s="544" t="str">
        <f>IF(ISNUMBER(A63),LOOKUP(A63,DETA!A:A,DETA!H:H),"")</f>
        <v/>
      </c>
      <c r="H66" s="544"/>
      <c r="I66" s="544"/>
      <c r="J66" s="544"/>
      <c r="K66" s="544"/>
      <c r="L66" s="544"/>
      <c r="M66" s="544"/>
      <c r="N66" s="544"/>
      <c r="O66" s="544"/>
      <c r="P66" s="544"/>
      <c r="Q66" s="544"/>
      <c r="R66" s="544"/>
      <c r="S66" s="544"/>
      <c r="T66" s="544"/>
      <c r="U66" s="544"/>
      <c r="V66" s="544"/>
      <c r="W66" s="544"/>
      <c r="X66" s="544"/>
      <c r="Y66" s="544"/>
      <c r="Z66" s="544"/>
      <c r="AA66" s="544"/>
      <c r="AB66" s="544"/>
      <c r="AC66" s="544"/>
      <c r="AD66" s="545"/>
      <c r="AE66" s="429"/>
      <c r="AF66" s="406"/>
      <c r="AG66" s="406"/>
      <c r="AH66" s="406"/>
      <c r="AI66" s="406"/>
      <c r="AJ66" s="407"/>
      <c r="AK66" s="550"/>
      <c r="AL66" s="551"/>
      <c r="AM66" s="551"/>
      <c r="AN66" s="551"/>
      <c r="AO66" s="551"/>
      <c r="AP66" s="552"/>
      <c r="AQ66" s="550"/>
      <c r="AR66" s="551"/>
      <c r="AS66" s="551"/>
      <c r="AT66" s="551"/>
      <c r="AU66" s="551"/>
      <c r="AV66" s="551"/>
      <c r="AW66" s="551"/>
      <c r="AX66" s="552"/>
      <c r="AY66" s="705"/>
      <c r="AZ66" s="701"/>
      <c r="BA66" s="702"/>
      <c r="BB66" s="590"/>
      <c r="BC66" s="591"/>
      <c r="BD66" s="591"/>
      <c r="BE66" s="591"/>
      <c r="BF66" s="591"/>
      <c r="BG66" s="591"/>
      <c r="BH66" s="591"/>
      <c r="BI66" s="592"/>
      <c r="BJ66" s="593"/>
      <c r="BK66" s="594"/>
      <c r="BL66" s="594"/>
      <c r="BM66" s="594"/>
      <c r="BN66" s="594"/>
      <c r="BO66" s="594"/>
      <c r="BP66" s="594"/>
      <c r="BQ66" s="594"/>
      <c r="BR66" s="595"/>
      <c r="BS66" s="568"/>
      <c r="BT66" s="567"/>
      <c r="BU66" s="380"/>
      <c r="BV66" s="380"/>
      <c r="BW66" s="380"/>
      <c r="BY66" s="379">
        <v>2</v>
      </c>
    </row>
    <row r="67" spans="1:77" s="372" customFormat="1" ht="2.25" customHeight="1">
      <c r="A67" s="542"/>
      <c r="B67" s="543"/>
      <c r="C67" s="408"/>
      <c r="D67" s="409"/>
      <c r="E67" s="410"/>
      <c r="F67" s="408"/>
      <c r="G67" s="408"/>
      <c r="H67" s="408"/>
      <c r="I67" s="408"/>
      <c r="J67" s="408"/>
      <c r="K67" s="408"/>
      <c r="L67" s="408"/>
      <c r="M67" s="411"/>
      <c r="N67" s="411"/>
      <c r="O67" s="411"/>
      <c r="P67" s="411"/>
      <c r="Q67" s="411"/>
      <c r="R67" s="411"/>
      <c r="S67" s="411"/>
      <c r="T67" s="411"/>
      <c r="U67" s="411"/>
      <c r="V67" s="411"/>
      <c r="W67" s="411"/>
      <c r="X67" s="411"/>
      <c r="Y67" s="411"/>
      <c r="Z67" s="411"/>
      <c r="AA67" s="411"/>
      <c r="AB67" s="411"/>
      <c r="AC67" s="411"/>
      <c r="AD67" s="412"/>
      <c r="AE67" s="413"/>
      <c r="AF67" s="413"/>
      <c r="AG67" s="413"/>
      <c r="AH67" s="413"/>
      <c r="AI67" s="413"/>
      <c r="AJ67" s="414"/>
      <c r="AK67" s="677"/>
      <c r="AL67" s="678"/>
      <c r="AM67" s="678"/>
      <c r="AN67" s="678"/>
      <c r="AO67" s="678"/>
      <c r="AP67" s="679"/>
      <c r="AQ67" s="430"/>
      <c r="AR67" s="431"/>
      <c r="AS67" s="431"/>
      <c r="AT67" s="431"/>
      <c r="AU67" s="431"/>
      <c r="AV67" s="431"/>
      <c r="AW67" s="431"/>
      <c r="AX67" s="432"/>
      <c r="AY67" s="715"/>
      <c r="AZ67" s="715"/>
      <c r="BA67" s="715"/>
      <c r="BB67" s="672"/>
      <c r="BC67" s="673"/>
      <c r="BD67" s="673"/>
      <c r="BE67" s="673"/>
      <c r="BF67" s="673"/>
      <c r="BG67" s="673"/>
      <c r="BH67" s="673"/>
      <c r="BI67" s="674"/>
      <c r="BJ67" s="680"/>
      <c r="BK67" s="680"/>
      <c r="BL67" s="680"/>
      <c r="BM67" s="680"/>
      <c r="BN67" s="680"/>
      <c r="BO67" s="680"/>
      <c r="BP67" s="680"/>
      <c r="BQ67" s="680"/>
      <c r="BR67" s="680"/>
      <c r="BS67" s="681"/>
      <c r="BT67" s="681"/>
      <c r="BU67" s="371"/>
      <c r="BV67" s="371"/>
      <c r="BW67" s="371"/>
      <c r="BY67" s="373"/>
    </row>
    <row r="68" spans="1:77" s="372" customFormat="1" ht="2.25" customHeight="1">
      <c r="A68" s="659"/>
      <c r="B68" s="660"/>
      <c r="C68" s="418"/>
      <c r="D68" s="419"/>
      <c r="E68" s="420"/>
      <c r="F68" s="418"/>
      <c r="G68" s="418"/>
      <c r="H68" s="418"/>
      <c r="I68" s="418"/>
      <c r="J68" s="418"/>
      <c r="K68" s="418"/>
      <c r="L68" s="418"/>
      <c r="M68" s="421"/>
      <c r="N68" s="421"/>
      <c r="O68" s="421"/>
      <c r="P68" s="421"/>
      <c r="Q68" s="421"/>
      <c r="R68" s="421"/>
      <c r="S68" s="421"/>
      <c r="T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2"/>
      <c r="AE68" s="423"/>
      <c r="AF68" s="423"/>
      <c r="AG68" s="423"/>
      <c r="AH68" s="423"/>
      <c r="AI68" s="423"/>
      <c r="AJ68" s="424"/>
      <c r="AK68" s="661"/>
      <c r="AL68" s="662"/>
      <c r="AM68" s="662"/>
      <c r="AN68" s="662"/>
      <c r="AO68" s="662"/>
      <c r="AP68" s="663"/>
      <c r="AQ68" s="425"/>
      <c r="AR68" s="426"/>
      <c r="AS68" s="426"/>
      <c r="AT68" s="426"/>
      <c r="AU68" s="426"/>
      <c r="AV68" s="426"/>
      <c r="AW68" s="426"/>
      <c r="AX68" s="427"/>
      <c r="AY68" s="714"/>
      <c r="AZ68" s="714"/>
      <c r="BA68" s="714"/>
      <c r="BB68" s="664"/>
      <c r="BC68" s="665"/>
      <c r="BD68" s="665"/>
      <c r="BE68" s="665"/>
      <c r="BF68" s="665"/>
      <c r="BG68" s="665"/>
      <c r="BH68" s="665"/>
      <c r="BI68" s="666"/>
      <c r="BJ68" s="667"/>
      <c r="BK68" s="667"/>
      <c r="BL68" s="667"/>
      <c r="BM68" s="667"/>
      <c r="BN68" s="667"/>
      <c r="BO68" s="667"/>
      <c r="BP68" s="667"/>
      <c r="BQ68" s="667"/>
      <c r="BR68" s="667"/>
      <c r="BS68" s="668"/>
      <c r="BT68" s="668"/>
      <c r="BU68" s="371"/>
      <c r="BV68" s="371"/>
      <c r="BW68" s="371"/>
      <c r="BY68" s="373"/>
    </row>
    <row r="69" spans="1:77" s="381" customFormat="1" ht="18" customHeight="1">
      <c r="A69" s="536" t="str">
        <f>IF(A63&lt;MAX(DETA!A:A),A63+1,"")</f>
        <v/>
      </c>
      <c r="B69" s="536"/>
      <c r="C69" s="536"/>
      <c r="D69" s="536"/>
      <c r="E69" s="438"/>
      <c r="F69" s="437" t="str">
        <f>IF(ISNUMBER($A69),MID(LOOKUP($A69,DETA!$A:$A,DETA!$E:$E),1,1),"")</f>
        <v/>
      </c>
      <c r="G69" s="437" t="str">
        <f>IF(ISNUMBER($A69),MID(LOOKUP($A69,DETA!$A:$A,DETA!$E:$E),2,1),"")</f>
        <v/>
      </c>
      <c r="H69" s="437" t="str">
        <f>IF(ISNUMBER($A69),MID(LOOKUP($A69,DETA!$A:$A,DETA!$E:$E),3,1),"")</f>
        <v/>
      </c>
      <c r="I69" s="437" t="str">
        <f>IF(ISNUMBER($A69),MID(LOOKUP($A69,DETA!$A:$A,DETA!$E:$E),4,1),"")</f>
        <v/>
      </c>
      <c r="J69" s="437" t="str">
        <f>IF(ISNUMBER($A69),MID(LOOKUP($A69,DETA!$A:$A,DETA!$E:$E),5,1),"")</f>
        <v/>
      </c>
      <c r="K69" s="437" t="str">
        <f>IF(ISNUMBER($A69),MID(LOOKUP($A69,DETA!$A:$A,DETA!$E:$E),6,1),"")</f>
        <v/>
      </c>
      <c r="L69" s="437" t="str">
        <f>IF(ISNUMBER($A69),MID(LOOKUP($A69,DETA!$A:$A,DETA!$E:$E),7,1),"")</f>
        <v/>
      </c>
      <c r="M69" s="437" t="str">
        <f>IF(ISNUMBER($A69),MID(LOOKUP($A69,DETA!$A:$A,DETA!$E:$E),8,1),"")</f>
        <v/>
      </c>
      <c r="N69" s="437" t="str">
        <f>IF(ISNUMBER($A69),MID(LOOKUP($A69,DETA!$A:$A,DETA!$E:$E),9,1),"")</f>
        <v/>
      </c>
      <c r="O69" s="437" t="str">
        <f>IF(ISNUMBER($A69),MID(LOOKUP($A69,DETA!$A:$A,DETA!$E:$E),10,1),"")</f>
        <v/>
      </c>
      <c r="P69" s="437" t="str">
        <f>IF(ISNUMBER($A69),MID(LOOKUP($A69,DETA!$A:$A,DETA!$E:$E),11,1),"")</f>
        <v/>
      </c>
      <c r="Q69" s="437" t="str">
        <f>IF(ISNUMBER($A69),MID(LOOKUP($A69,DETA!$A:$A,DETA!$E:$E),12,1),"")</f>
        <v/>
      </c>
      <c r="R69" s="437" t="str">
        <f>IF(ISNUMBER($A69),MID(LOOKUP($A69,DETA!$A:$A,DETA!$E:$E),13,1),"")</f>
        <v/>
      </c>
      <c r="S69" s="439"/>
      <c r="T69" s="439"/>
      <c r="U69" s="439"/>
      <c r="V69" s="439"/>
      <c r="W69" s="439"/>
      <c r="X69" s="439"/>
      <c r="Y69" s="439"/>
      <c r="Z69" s="439"/>
      <c r="AA69" s="439"/>
      <c r="AB69" s="439"/>
      <c r="AC69" s="439"/>
      <c r="AD69" s="440"/>
      <c r="AE69" s="539" t="str">
        <f>IF(ISNUMBER($A69),MID(LOOKUP($A69,DETA!$A:$A,DETA!$F:$F),1,10),"")</f>
        <v/>
      </c>
      <c r="AF69" s="540"/>
      <c r="AG69" s="540"/>
      <c r="AH69" s="540"/>
      <c r="AI69" s="540"/>
      <c r="AJ69" s="541"/>
      <c r="AK69" s="550" t="str">
        <f>IF($A69="","",VLOOKUP($A69,DETA!$A$4:$I$500,9))</f>
        <v/>
      </c>
      <c r="AL69" s="551"/>
      <c r="AM69" s="551"/>
      <c r="AN69" s="551"/>
      <c r="AO69" s="551"/>
      <c r="AP69" s="552"/>
      <c r="AQ69" s="550" t="str">
        <f>IF($A69="","",VLOOKUP($A69,DETA!$A$4:$K$500,10))</f>
        <v/>
      </c>
      <c r="AR69" s="551"/>
      <c r="AS69" s="551"/>
      <c r="AT69" s="551"/>
      <c r="AU69" s="551"/>
      <c r="AV69" s="551"/>
      <c r="AW69" s="551"/>
      <c r="AX69" s="552"/>
      <c r="AY69" s="705" t="str">
        <f>IF($A69="","",VLOOKUP($A69,DETA!$A$4:$K$500,11))</f>
        <v/>
      </c>
      <c r="AZ69" s="701"/>
      <c r="BA69" s="702"/>
      <c r="BB69" s="590" t="str">
        <f>IF($A69="","",VLOOKUP($A69,DETA!$A$4:$L$500,12))</f>
        <v/>
      </c>
      <c r="BC69" s="591"/>
      <c r="BD69" s="591"/>
      <c r="BE69" s="591"/>
      <c r="BF69" s="591"/>
      <c r="BG69" s="591"/>
      <c r="BH69" s="591"/>
      <c r="BI69" s="592"/>
      <c r="BJ69" s="593" t="str">
        <f>IF($A69="","",VLOOKUP($A69,DETA!$A$4:$M$500,13))</f>
        <v/>
      </c>
      <c r="BK69" s="594"/>
      <c r="BL69" s="594"/>
      <c r="BM69" s="594"/>
      <c r="BN69" s="594"/>
      <c r="BO69" s="594"/>
      <c r="BP69" s="594"/>
      <c r="BQ69" s="594"/>
      <c r="BR69" s="595"/>
      <c r="BS69" s="566" t="str">
        <f>IF($A69="","",VLOOKUP($A69,DETA!$A$4:$O$500,15))</f>
        <v/>
      </c>
      <c r="BT69" s="567"/>
      <c r="BU69" s="380"/>
      <c r="BV69" s="380"/>
      <c r="BW69" s="380"/>
      <c r="BY69" s="379">
        <v>1</v>
      </c>
    </row>
    <row r="70" spans="1:77" s="381" customFormat="1" ht="18" customHeight="1">
      <c r="A70" s="537"/>
      <c r="B70" s="537"/>
      <c r="C70" s="537"/>
      <c r="D70" s="537"/>
      <c r="E70" s="565" t="s">
        <v>141</v>
      </c>
      <c r="F70" s="548"/>
      <c r="G70" s="548" t="str">
        <f>IF(ISNUMBER(A69),LOOKUP(A69,DETA!A:A,DETA!C:C),"")</f>
        <v/>
      </c>
      <c r="H70" s="548"/>
      <c r="I70" s="548"/>
      <c r="J70" s="548"/>
      <c r="K70" s="548"/>
      <c r="L70" s="548"/>
      <c r="M70" s="548"/>
      <c r="N70" s="548"/>
      <c r="O70" s="548"/>
      <c r="P70" s="548"/>
      <c r="Q70" s="548"/>
      <c r="R70" s="548"/>
      <c r="S70" s="548"/>
      <c r="T70" s="548"/>
      <c r="U70" s="548"/>
      <c r="V70" s="548"/>
      <c r="W70" s="548"/>
      <c r="X70" s="548"/>
      <c r="Y70" s="548"/>
      <c r="Z70" s="548"/>
      <c r="AA70" s="548"/>
      <c r="AB70" s="548"/>
      <c r="AC70" s="548"/>
      <c r="AD70" s="549"/>
      <c r="AE70" s="428"/>
      <c r="AF70" s="404"/>
      <c r="AG70" s="404"/>
      <c r="AH70" s="404"/>
      <c r="AI70" s="404"/>
      <c r="AJ70" s="405"/>
      <c r="AK70" s="550"/>
      <c r="AL70" s="551"/>
      <c r="AM70" s="551"/>
      <c r="AN70" s="551"/>
      <c r="AO70" s="551"/>
      <c r="AP70" s="552"/>
      <c r="AQ70" s="550"/>
      <c r="AR70" s="551"/>
      <c r="AS70" s="551"/>
      <c r="AT70" s="551"/>
      <c r="AU70" s="551"/>
      <c r="AV70" s="551"/>
      <c r="AW70" s="551"/>
      <c r="AX70" s="552"/>
      <c r="AY70" s="705"/>
      <c r="AZ70" s="701"/>
      <c r="BA70" s="702"/>
      <c r="BB70" s="590"/>
      <c r="BC70" s="591"/>
      <c r="BD70" s="591"/>
      <c r="BE70" s="591"/>
      <c r="BF70" s="591"/>
      <c r="BG70" s="591"/>
      <c r="BH70" s="591"/>
      <c r="BI70" s="592"/>
      <c r="BJ70" s="593"/>
      <c r="BK70" s="594"/>
      <c r="BL70" s="594"/>
      <c r="BM70" s="594"/>
      <c r="BN70" s="594"/>
      <c r="BO70" s="594"/>
      <c r="BP70" s="594"/>
      <c r="BQ70" s="594"/>
      <c r="BR70" s="595"/>
      <c r="BS70" s="566"/>
      <c r="BT70" s="567"/>
      <c r="BU70" s="380"/>
      <c r="BV70" s="380"/>
      <c r="BW70" s="380"/>
      <c r="BY70" s="379"/>
    </row>
    <row r="71" spans="1:77" s="381" customFormat="1" ht="18" customHeight="1">
      <c r="A71" s="537"/>
      <c r="B71" s="537"/>
      <c r="C71" s="537"/>
      <c r="D71" s="537"/>
      <c r="E71" s="657" t="s">
        <v>140</v>
      </c>
      <c r="F71" s="658"/>
      <c r="G71" s="544" t="str">
        <f>IF(ISNUMBER(A69),LOOKUP(A69,DETA!A:A,DETA!G:G),"")</f>
        <v/>
      </c>
      <c r="H71" s="544"/>
      <c r="I71" s="544"/>
      <c r="J71" s="544"/>
      <c r="K71" s="544"/>
      <c r="L71" s="544"/>
      <c r="M71" s="544"/>
      <c r="N71" s="544"/>
      <c r="O71" s="544"/>
      <c r="P71" s="544"/>
      <c r="Q71" s="544"/>
      <c r="R71" s="544"/>
      <c r="S71" s="544"/>
      <c r="T71" s="544"/>
      <c r="U71" s="544"/>
      <c r="V71" s="544"/>
      <c r="W71" s="544"/>
      <c r="X71" s="544"/>
      <c r="Y71" s="544"/>
      <c r="Z71" s="544"/>
      <c r="AA71" s="544"/>
      <c r="AB71" s="544"/>
      <c r="AC71" s="544"/>
      <c r="AD71" s="545"/>
      <c r="AE71" s="428"/>
      <c r="AF71" s="404"/>
      <c r="AG71" s="404"/>
      <c r="AH71" s="404"/>
      <c r="AI71" s="404"/>
      <c r="AJ71" s="405"/>
      <c r="AK71" s="550"/>
      <c r="AL71" s="551"/>
      <c r="AM71" s="551"/>
      <c r="AN71" s="551"/>
      <c r="AO71" s="551"/>
      <c r="AP71" s="552"/>
      <c r="AQ71" s="550"/>
      <c r="AR71" s="551"/>
      <c r="AS71" s="551"/>
      <c r="AT71" s="551"/>
      <c r="AU71" s="551"/>
      <c r="AV71" s="551"/>
      <c r="AW71" s="551"/>
      <c r="AX71" s="552"/>
      <c r="AY71" s="705"/>
      <c r="AZ71" s="701"/>
      <c r="BA71" s="702"/>
      <c r="BB71" s="590"/>
      <c r="BC71" s="591"/>
      <c r="BD71" s="591"/>
      <c r="BE71" s="591"/>
      <c r="BF71" s="591"/>
      <c r="BG71" s="591"/>
      <c r="BH71" s="591"/>
      <c r="BI71" s="592"/>
      <c r="BJ71" s="593"/>
      <c r="BK71" s="594"/>
      <c r="BL71" s="594"/>
      <c r="BM71" s="594"/>
      <c r="BN71" s="594"/>
      <c r="BO71" s="594"/>
      <c r="BP71" s="594"/>
      <c r="BQ71" s="594"/>
      <c r="BR71" s="595"/>
      <c r="BS71" s="566"/>
      <c r="BT71" s="567"/>
      <c r="BU71" s="380"/>
      <c r="BV71" s="380"/>
      <c r="BW71" s="380"/>
      <c r="BY71" s="379"/>
    </row>
    <row r="72" spans="1:77" s="381" customFormat="1" ht="18" customHeight="1">
      <c r="A72" s="538"/>
      <c r="B72" s="538"/>
      <c r="C72" s="538"/>
      <c r="D72" s="538"/>
      <c r="E72" s="657"/>
      <c r="F72" s="658"/>
      <c r="G72" s="544" t="str">
        <f>IF(ISNUMBER(A69),LOOKUP(A69,DETA!A:A,DETA!H:H),"")</f>
        <v/>
      </c>
      <c r="H72" s="544"/>
      <c r="I72" s="544"/>
      <c r="J72" s="544"/>
      <c r="K72" s="544"/>
      <c r="L72" s="544"/>
      <c r="M72" s="544"/>
      <c r="N72" s="544"/>
      <c r="O72" s="544"/>
      <c r="P72" s="544"/>
      <c r="Q72" s="544"/>
      <c r="R72" s="544"/>
      <c r="S72" s="544"/>
      <c r="T72" s="544"/>
      <c r="U72" s="544"/>
      <c r="V72" s="544"/>
      <c r="W72" s="544"/>
      <c r="X72" s="544"/>
      <c r="Y72" s="544"/>
      <c r="Z72" s="544"/>
      <c r="AA72" s="544"/>
      <c r="AB72" s="544"/>
      <c r="AC72" s="544"/>
      <c r="AD72" s="545"/>
      <c r="AE72" s="429"/>
      <c r="AF72" s="406"/>
      <c r="AG72" s="406"/>
      <c r="AH72" s="406"/>
      <c r="AI72" s="406"/>
      <c r="AJ72" s="407"/>
      <c r="AK72" s="550"/>
      <c r="AL72" s="551"/>
      <c r="AM72" s="551"/>
      <c r="AN72" s="551"/>
      <c r="AO72" s="551"/>
      <c r="AP72" s="552"/>
      <c r="AQ72" s="550"/>
      <c r="AR72" s="551"/>
      <c r="AS72" s="551"/>
      <c r="AT72" s="551"/>
      <c r="AU72" s="551"/>
      <c r="AV72" s="551"/>
      <c r="AW72" s="551"/>
      <c r="AX72" s="552"/>
      <c r="AY72" s="705"/>
      <c r="AZ72" s="701"/>
      <c r="BA72" s="702"/>
      <c r="BB72" s="590"/>
      <c r="BC72" s="591"/>
      <c r="BD72" s="591"/>
      <c r="BE72" s="591"/>
      <c r="BF72" s="591"/>
      <c r="BG72" s="591"/>
      <c r="BH72" s="591"/>
      <c r="BI72" s="592"/>
      <c r="BJ72" s="593"/>
      <c r="BK72" s="594"/>
      <c r="BL72" s="594"/>
      <c r="BM72" s="594"/>
      <c r="BN72" s="594"/>
      <c r="BO72" s="594"/>
      <c r="BP72" s="594"/>
      <c r="BQ72" s="594"/>
      <c r="BR72" s="595"/>
      <c r="BS72" s="568"/>
      <c r="BT72" s="567"/>
      <c r="BU72" s="380"/>
      <c r="BV72" s="380"/>
      <c r="BW72" s="380"/>
      <c r="BY72" s="379">
        <v>2</v>
      </c>
    </row>
    <row r="73" spans="1:77" s="372" customFormat="1" ht="2.25" customHeight="1">
      <c r="A73" s="688"/>
      <c r="B73" s="689"/>
      <c r="C73" s="387"/>
      <c r="D73" s="388"/>
      <c r="E73" s="389"/>
      <c r="F73" s="387"/>
      <c r="G73" s="387"/>
      <c r="H73" s="387"/>
      <c r="I73" s="387"/>
      <c r="J73" s="387"/>
      <c r="K73" s="387"/>
      <c r="L73" s="387"/>
      <c r="M73" s="390"/>
      <c r="N73" s="390"/>
      <c r="O73" s="390"/>
      <c r="P73" s="390"/>
      <c r="Q73" s="390"/>
      <c r="R73" s="390"/>
      <c r="S73" s="390"/>
      <c r="T73" s="390"/>
      <c r="U73" s="390"/>
      <c r="V73" s="390"/>
      <c r="W73" s="390"/>
      <c r="X73" s="390"/>
      <c r="Y73" s="390"/>
      <c r="Z73" s="390"/>
      <c r="AA73" s="390"/>
      <c r="AB73" s="390"/>
      <c r="AC73" s="390"/>
      <c r="AD73" s="391"/>
      <c r="AE73" s="392"/>
      <c r="AF73" s="392"/>
      <c r="AG73" s="392"/>
      <c r="AH73" s="392"/>
      <c r="AI73" s="392"/>
      <c r="AJ73" s="390"/>
      <c r="AK73" s="690"/>
      <c r="AL73" s="691"/>
      <c r="AM73" s="691"/>
      <c r="AN73" s="691"/>
      <c r="AO73" s="691"/>
      <c r="AP73" s="692"/>
      <c r="AQ73" s="393"/>
      <c r="AR73" s="394"/>
      <c r="AS73" s="394"/>
      <c r="AT73" s="394"/>
      <c r="AU73" s="394"/>
      <c r="AV73" s="394"/>
      <c r="AW73" s="394"/>
      <c r="AX73" s="395"/>
      <c r="AY73" s="394"/>
      <c r="AZ73" s="394"/>
      <c r="BA73" s="394"/>
      <c r="BB73" s="693"/>
      <c r="BC73" s="694"/>
      <c r="BD73" s="694"/>
      <c r="BE73" s="694"/>
      <c r="BF73" s="694"/>
      <c r="BG73" s="694"/>
      <c r="BH73" s="694"/>
      <c r="BI73" s="695"/>
      <c r="BJ73" s="696"/>
      <c r="BK73" s="696"/>
      <c r="BL73" s="696"/>
      <c r="BM73" s="696"/>
      <c r="BN73" s="696"/>
      <c r="BO73" s="696"/>
      <c r="BP73" s="696"/>
      <c r="BQ73" s="696"/>
      <c r="BR73" s="696"/>
      <c r="BS73" s="686"/>
      <c r="BT73" s="686"/>
      <c r="BU73" s="371"/>
      <c r="BV73" s="371"/>
      <c r="BW73" s="371"/>
      <c r="BY73" s="373"/>
    </row>
    <row r="74" spans="1:77" s="383" customFormat="1" ht="3" customHeight="1">
      <c r="A74" s="200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01"/>
      <c r="AT74" s="201"/>
      <c r="AU74" s="201"/>
      <c r="AV74" s="201"/>
      <c r="AW74" s="201"/>
      <c r="AX74" s="201"/>
      <c r="AY74" s="201"/>
      <c r="AZ74" s="201"/>
      <c r="BA74" s="201"/>
      <c r="BB74" s="599">
        <f>SUM(BB15:BI61)</f>
        <v>100050</v>
      </c>
      <c r="BC74" s="600"/>
      <c r="BD74" s="600"/>
      <c r="BE74" s="600"/>
      <c r="BF74" s="600"/>
      <c r="BG74" s="600"/>
      <c r="BH74" s="600"/>
      <c r="BI74" s="601"/>
      <c r="BJ74" s="402">
        <f>SUM(BJ15:BR61)</f>
        <v>3001.5</v>
      </c>
      <c r="BK74" s="402"/>
      <c r="BL74" s="402"/>
      <c r="BM74" s="402"/>
      <c r="BN74" s="402"/>
      <c r="BO74" s="402"/>
      <c r="BP74" s="402"/>
      <c r="BQ74" s="402"/>
      <c r="BR74" s="403"/>
      <c r="BS74" s="199"/>
      <c r="BT74" s="199"/>
      <c r="BU74" s="382"/>
      <c r="BV74" s="382"/>
      <c r="BW74" s="382"/>
      <c r="BY74" s="379">
        <v>29</v>
      </c>
    </row>
    <row r="75" spans="1:77" s="375" customFormat="1" ht="18.75" customHeight="1">
      <c r="A75" s="654" t="s">
        <v>246</v>
      </c>
      <c r="B75" s="655"/>
      <c r="C75" s="655"/>
      <c r="D75" s="655"/>
      <c r="E75" s="655"/>
      <c r="F75" s="655"/>
      <c r="G75" s="655"/>
      <c r="H75" s="655"/>
      <c r="I75" s="655"/>
      <c r="J75" s="655"/>
      <c r="K75" s="655"/>
      <c r="L75" s="655"/>
      <c r="M75" s="655"/>
      <c r="N75" s="655"/>
      <c r="O75" s="655"/>
      <c r="P75" s="655"/>
      <c r="Q75" s="655"/>
      <c r="R75" s="655"/>
      <c r="S75" s="655"/>
      <c r="T75" s="655"/>
      <c r="U75" s="655"/>
      <c r="V75" s="655"/>
      <c r="W75" s="655"/>
      <c r="X75" s="655"/>
      <c r="Y75" s="655"/>
      <c r="Z75" s="655"/>
      <c r="AA75" s="655"/>
      <c r="AB75" s="655"/>
      <c r="AC75" s="655"/>
      <c r="AD75" s="655"/>
      <c r="AE75" s="655"/>
      <c r="AF75" s="655"/>
      <c r="AG75" s="655"/>
      <c r="AH75" s="655"/>
      <c r="AI75" s="655"/>
      <c r="AJ75" s="655"/>
      <c r="AK75" s="655"/>
      <c r="AL75" s="655"/>
      <c r="AM75" s="655"/>
      <c r="AN75" s="655"/>
      <c r="AO75" s="655"/>
      <c r="AP75" s="656"/>
      <c r="AQ75" s="331"/>
      <c r="AR75" s="331"/>
      <c r="AS75" s="331"/>
      <c r="AT75" s="331"/>
      <c r="AU75" s="331"/>
      <c r="AV75" s="331"/>
      <c r="AW75" s="331"/>
      <c r="AX75" s="331"/>
      <c r="AY75" s="331"/>
      <c r="AZ75" s="331"/>
      <c r="BA75" s="331"/>
      <c r="BB75" s="602"/>
      <c r="BC75" s="603"/>
      <c r="BD75" s="603"/>
      <c r="BE75" s="603"/>
      <c r="BF75" s="603"/>
      <c r="BG75" s="603"/>
      <c r="BH75" s="603"/>
      <c r="BI75" s="604"/>
      <c r="BJ75" s="605">
        <f>SUM(BJ15:BR61)</f>
        <v>3001.5</v>
      </c>
      <c r="BK75" s="606"/>
      <c r="BL75" s="606"/>
      <c r="BM75" s="606"/>
      <c r="BN75" s="606"/>
      <c r="BO75" s="606"/>
      <c r="BP75" s="606"/>
      <c r="BQ75" s="606"/>
      <c r="BR75" s="607"/>
      <c r="BS75" s="199"/>
      <c r="BT75" s="199"/>
      <c r="BU75" s="374"/>
      <c r="BV75" s="374"/>
      <c r="BW75" s="374"/>
      <c r="BY75" s="384">
        <v>30</v>
      </c>
    </row>
    <row r="76" spans="1:77" s="375" customFormat="1" ht="1.5" customHeight="1">
      <c r="A76" s="202"/>
      <c r="B76" s="203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5"/>
      <c r="N76" s="206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332"/>
      <c r="AR76" s="332"/>
      <c r="AS76" s="332"/>
      <c r="AT76" s="332"/>
      <c r="AU76" s="332"/>
      <c r="AV76" s="332"/>
      <c r="AW76" s="332"/>
      <c r="AX76" s="332"/>
      <c r="AY76" s="332"/>
      <c r="AZ76" s="332"/>
      <c r="BA76" s="332"/>
      <c r="BB76" s="608"/>
      <c r="BC76" s="608"/>
      <c r="BD76" s="608"/>
      <c r="BE76" s="608"/>
      <c r="BF76" s="608"/>
      <c r="BG76" s="608"/>
      <c r="BH76" s="608"/>
      <c r="BI76" s="608"/>
      <c r="BJ76" s="609"/>
      <c r="BK76" s="609"/>
      <c r="BL76" s="609"/>
      <c r="BM76" s="609"/>
      <c r="BN76" s="610"/>
      <c r="BO76" s="610"/>
      <c r="BP76" s="610"/>
      <c r="BQ76" s="610"/>
      <c r="BR76" s="610"/>
      <c r="BS76" s="199"/>
      <c r="BT76" s="199"/>
      <c r="BU76" s="374"/>
      <c r="BV76" s="374"/>
      <c r="BW76" s="374"/>
      <c r="BY76" s="379">
        <v>31</v>
      </c>
    </row>
    <row r="77" spans="1:77" s="375" customFormat="1" ht="17.25" customHeight="1">
      <c r="A77" s="220" t="s">
        <v>131</v>
      </c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208"/>
      <c r="AL77" s="208"/>
      <c r="AM77" s="208"/>
      <c r="AN77" s="208"/>
      <c r="AO77" s="20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374"/>
      <c r="BV77" s="374"/>
      <c r="BW77" s="374"/>
      <c r="BY77" s="376"/>
    </row>
    <row r="78" spans="1:77" s="375" customFormat="1" ht="24" customHeight="1">
      <c r="A78" s="218"/>
      <c r="B78" s="221"/>
      <c r="C78" s="221"/>
      <c r="D78" s="221"/>
      <c r="E78" s="226"/>
      <c r="F78" s="222"/>
      <c r="G78" s="221"/>
      <c r="H78" s="221"/>
      <c r="I78" s="221"/>
      <c r="J78" s="221"/>
      <c r="K78" s="221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208"/>
      <c r="AL78" s="208"/>
      <c r="AM78" s="208"/>
      <c r="AN78" s="208"/>
      <c r="AO78" s="20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374"/>
      <c r="BV78" s="374"/>
      <c r="BW78" s="374"/>
      <c r="BY78" s="376"/>
    </row>
    <row r="79" spans="1:77" s="375" customFormat="1" ht="22.75">
      <c r="A79" s="221"/>
      <c r="B79" s="221"/>
      <c r="C79" s="221"/>
      <c r="D79" s="221"/>
      <c r="E79" s="222"/>
      <c r="F79" s="226"/>
      <c r="G79" s="222"/>
      <c r="H79" s="221"/>
      <c r="I79" s="221"/>
      <c r="J79" s="221"/>
      <c r="K79" s="221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208"/>
      <c r="AL79" s="208"/>
      <c r="AQ79" s="328"/>
      <c r="AR79" s="328"/>
      <c r="AS79" s="328"/>
      <c r="AT79" s="328"/>
      <c r="AU79" s="328"/>
      <c r="AV79" s="328"/>
      <c r="AW79" s="328"/>
      <c r="AX79" s="446"/>
      <c r="AY79" s="612" t="s">
        <v>132</v>
      </c>
      <c r="AZ79" s="612"/>
      <c r="BA79" s="612"/>
      <c r="BB79" s="613"/>
      <c r="BC79" s="613"/>
      <c r="BD79" s="613"/>
      <c r="BE79" s="613"/>
      <c r="BF79" s="613"/>
      <c r="BG79" s="613"/>
      <c r="BH79" s="613"/>
      <c r="BI79" s="613"/>
      <c r="BJ79" s="613"/>
      <c r="BK79" s="613"/>
      <c r="BL79" s="613"/>
      <c r="BM79" s="613"/>
      <c r="BN79" s="613"/>
      <c r="BO79" s="653" t="s">
        <v>133</v>
      </c>
      <c r="BP79" s="653"/>
      <c r="BQ79" s="653"/>
      <c r="BR79" s="653"/>
      <c r="BS79" s="653"/>
      <c r="BT79" s="653"/>
      <c r="BU79" s="374"/>
      <c r="BV79" s="374"/>
      <c r="BW79" s="374"/>
      <c r="BY79" s="376"/>
    </row>
    <row r="80" spans="1:77" s="375" customFormat="1" ht="22.75">
      <c r="A80" s="222"/>
      <c r="B80" s="223"/>
      <c r="C80" s="223"/>
      <c r="D80" s="224"/>
      <c r="E80" s="222"/>
      <c r="F80" s="227"/>
      <c r="G80" s="224"/>
      <c r="H80" s="223"/>
      <c r="I80" s="223"/>
      <c r="J80" s="223"/>
      <c r="K80" s="221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208"/>
      <c r="AL80" s="208"/>
      <c r="AQ80" s="209"/>
      <c r="AR80" s="209"/>
      <c r="AS80" s="209"/>
      <c r="AT80" s="209"/>
      <c r="AU80" s="209"/>
      <c r="AV80" s="209"/>
      <c r="AW80" s="209"/>
      <c r="AX80" s="446"/>
      <c r="AY80" s="446"/>
      <c r="AZ80" s="446"/>
      <c r="BA80" s="447"/>
      <c r="BB80" s="611" t="str">
        <f>+DATA!G4</f>
        <v>( นายใส่ชื่อ ชอบเสียภาษี )</v>
      </c>
      <c r="BC80" s="611"/>
      <c r="BD80" s="611"/>
      <c r="BE80" s="611"/>
      <c r="BF80" s="611"/>
      <c r="BG80" s="611"/>
      <c r="BH80" s="611"/>
      <c r="BI80" s="611"/>
      <c r="BJ80" s="611"/>
      <c r="BK80" s="611"/>
      <c r="BL80" s="611"/>
      <c r="BM80" s="611"/>
      <c r="BN80" s="611"/>
      <c r="BO80" s="447"/>
      <c r="BP80" s="447"/>
      <c r="BQ80" s="447"/>
      <c r="BR80" s="447"/>
      <c r="BS80" s="447"/>
      <c r="BT80" s="447"/>
      <c r="BY80" s="376"/>
    </row>
    <row r="81" spans="1:77" s="375" customFormat="1" ht="22.75">
      <c r="A81" s="223"/>
      <c r="B81" s="223"/>
      <c r="C81" s="223"/>
      <c r="D81" s="224"/>
      <c r="E81" s="224"/>
      <c r="F81" s="227"/>
      <c r="G81" s="222"/>
      <c r="H81" s="223"/>
      <c r="I81" s="223"/>
      <c r="J81" s="223"/>
      <c r="K81" s="221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208"/>
      <c r="AL81" s="208"/>
      <c r="AQ81" s="327"/>
      <c r="AR81" s="327"/>
      <c r="AS81" s="327"/>
      <c r="AT81" s="327"/>
      <c r="AU81" s="327"/>
      <c r="AV81" s="327"/>
      <c r="AW81" s="327"/>
      <c r="AX81" s="596" t="s">
        <v>134</v>
      </c>
      <c r="AY81" s="596"/>
      <c r="AZ81" s="596"/>
      <c r="BA81" s="596"/>
      <c r="BB81" s="597" t="s">
        <v>135</v>
      </c>
      <c r="BC81" s="597"/>
      <c r="BD81" s="597"/>
      <c r="BE81" s="597"/>
      <c r="BF81" s="597"/>
      <c r="BG81" s="597"/>
      <c r="BH81" s="597"/>
      <c r="BI81" s="597"/>
      <c r="BJ81" s="597"/>
      <c r="BK81" s="597"/>
      <c r="BL81" s="597"/>
      <c r="BM81" s="597"/>
      <c r="BN81" s="597"/>
      <c r="BO81" s="447"/>
      <c r="BP81" s="447"/>
      <c r="BQ81" s="447"/>
      <c r="BR81" s="447"/>
      <c r="BS81" s="447"/>
      <c r="BT81" s="447"/>
      <c r="BY81" s="376"/>
    </row>
    <row r="82" spans="1:77" s="375" customFormat="1" ht="22.75">
      <c r="A82" s="223"/>
      <c r="B82" s="223"/>
      <c r="C82" s="223"/>
      <c r="D82" s="224"/>
      <c r="E82" s="224"/>
      <c r="F82" s="227"/>
      <c r="G82" s="222"/>
      <c r="H82" s="223"/>
      <c r="I82" s="223"/>
      <c r="J82" s="223"/>
      <c r="K82" s="225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208"/>
      <c r="AL82" s="208"/>
      <c r="AQ82" s="327"/>
      <c r="AR82" s="327"/>
      <c r="AS82" s="327"/>
      <c r="AT82" s="327"/>
      <c r="AU82" s="327"/>
      <c r="AV82" s="327"/>
      <c r="AW82" s="327"/>
      <c r="AX82" s="596" t="s">
        <v>136</v>
      </c>
      <c r="AY82" s="596"/>
      <c r="AZ82" s="596"/>
      <c r="BA82" s="596"/>
      <c r="BB82" s="598">
        <f ca="1">TODAY()</f>
        <v>44119</v>
      </c>
      <c r="BC82" s="598"/>
      <c r="BD82" s="598"/>
      <c r="BE82" s="598"/>
      <c r="BF82" s="598"/>
      <c r="BG82" s="598"/>
      <c r="BH82" s="598"/>
      <c r="BI82" s="598"/>
      <c r="BJ82" s="598"/>
      <c r="BK82" s="598"/>
      <c r="BL82" s="598"/>
      <c r="BM82" s="598"/>
      <c r="BN82" s="598"/>
      <c r="BO82" s="447"/>
      <c r="BP82" s="447"/>
      <c r="BQ82" s="447"/>
      <c r="BR82" s="447"/>
      <c r="BS82" s="447"/>
      <c r="BT82" s="447"/>
      <c r="BY82" s="376"/>
    </row>
    <row r="83" spans="1:77" s="375" customFormat="1" ht="18.899999999999999">
      <c r="A83" s="222"/>
      <c r="B83" s="222"/>
      <c r="C83" s="222"/>
      <c r="D83" s="222"/>
      <c r="E83" s="222"/>
      <c r="F83" s="227"/>
      <c r="G83" s="222"/>
      <c r="H83" s="222"/>
      <c r="I83" s="222"/>
      <c r="J83" s="222"/>
      <c r="K83" s="222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6"/>
      <c r="AL83" s="186"/>
      <c r="AM83" s="186"/>
      <c r="AN83" s="186"/>
      <c r="AO83" s="186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Y83" s="376"/>
    </row>
    <row r="84" spans="1:77" s="375" customFormat="1" ht="18.899999999999999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6"/>
      <c r="AL84" s="186"/>
      <c r="AM84" s="186"/>
      <c r="AN84" s="186"/>
      <c r="AO84" s="186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Y84" s="376"/>
    </row>
    <row r="85" spans="1:77" s="375" customFormat="1" ht="18.899999999999999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6"/>
      <c r="AL85" s="186"/>
      <c r="AM85" s="186"/>
      <c r="AN85" s="186"/>
      <c r="AO85" s="186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85"/>
      <c r="BC85" s="185"/>
      <c r="BD85" s="185"/>
      <c r="BE85" s="185"/>
      <c r="BF85" s="185"/>
      <c r="BG85" s="185"/>
      <c r="BH85" s="185"/>
      <c r="BI85" s="185"/>
      <c r="BJ85" s="185"/>
      <c r="BK85" s="185"/>
      <c r="BL85" s="185"/>
      <c r="BM85" s="185"/>
      <c r="BN85" s="185"/>
      <c r="BO85" s="185"/>
      <c r="BP85" s="185"/>
      <c r="BQ85" s="185"/>
      <c r="BR85" s="185"/>
      <c r="BS85" s="185"/>
      <c r="BT85" s="185"/>
      <c r="BY85" s="376"/>
    </row>
    <row r="86" spans="1:77" s="375" customFormat="1" ht="18.899999999999999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6"/>
      <c r="AL86" s="186"/>
      <c r="AM86" s="186"/>
      <c r="AN86" s="186"/>
      <c r="AO86" s="186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5"/>
      <c r="BN86" s="185"/>
      <c r="BO86" s="185"/>
      <c r="BP86" s="185"/>
      <c r="BQ86" s="185"/>
      <c r="BR86" s="185"/>
      <c r="BS86" s="185"/>
      <c r="BT86" s="185"/>
      <c r="BY86" s="376"/>
    </row>
    <row r="87" spans="1:77" s="375" customFormat="1" ht="18.899999999999999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6"/>
      <c r="AL87" s="186"/>
      <c r="AM87" s="186"/>
      <c r="AN87" s="186"/>
      <c r="AO87" s="186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Y87" s="376"/>
    </row>
    <row r="88" spans="1:77" s="375" customFormat="1" ht="18.899999999999999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6"/>
      <c r="AL88" s="186"/>
      <c r="AM88" s="186"/>
      <c r="AN88" s="186"/>
      <c r="AO88" s="186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  <c r="BE88" s="185"/>
      <c r="BF88" s="185"/>
      <c r="BG88" s="185"/>
      <c r="BH88" s="185"/>
      <c r="BI88" s="185"/>
      <c r="BJ88" s="185"/>
      <c r="BK88" s="185"/>
      <c r="BL88" s="185"/>
      <c r="BM88" s="185"/>
      <c r="BN88" s="185"/>
      <c r="BO88" s="185"/>
      <c r="BP88" s="185"/>
      <c r="BQ88" s="185"/>
      <c r="BR88" s="185"/>
      <c r="BS88" s="185"/>
      <c r="BT88" s="185"/>
      <c r="BY88" s="376"/>
    </row>
    <row r="89" spans="1:77" s="375" customFormat="1" ht="18.899999999999999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6"/>
      <c r="AL89" s="186"/>
      <c r="AM89" s="186"/>
      <c r="AN89" s="186"/>
      <c r="AO89" s="186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Y89" s="376"/>
    </row>
    <row r="90" spans="1:77" s="375" customFormat="1" ht="18.899999999999999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6"/>
      <c r="AL90" s="186"/>
      <c r="AM90" s="186"/>
      <c r="AN90" s="186"/>
      <c r="AO90" s="186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Y90" s="376"/>
    </row>
    <row r="91" spans="1:77" s="375" customFormat="1" ht="18.899999999999999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6"/>
      <c r="AL91" s="186"/>
      <c r="AM91" s="186"/>
      <c r="AN91" s="186"/>
      <c r="AO91" s="186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Y91" s="376"/>
    </row>
    <row r="92" spans="1:77" s="375" customFormat="1" ht="18.899999999999999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6"/>
      <c r="AL92" s="186"/>
      <c r="AM92" s="186"/>
      <c r="AN92" s="186"/>
      <c r="AO92" s="186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5"/>
      <c r="BN92" s="185"/>
      <c r="BO92" s="185"/>
      <c r="BP92" s="185"/>
      <c r="BQ92" s="185"/>
      <c r="BR92" s="185"/>
      <c r="BS92" s="185"/>
      <c r="BT92" s="185"/>
      <c r="BY92" s="376"/>
    </row>
    <row r="93" spans="1:77" s="375" customFormat="1" ht="18.899999999999999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6"/>
      <c r="AL93" s="186"/>
      <c r="AM93" s="186"/>
      <c r="AN93" s="186"/>
      <c r="AO93" s="186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5"/>
      <c r="BS93" s="185"/>
      <c r="BT93" s="185"/>
      <c r="BY93" s="376"/>
    </row>
    <row r="94" spans="1:77" s="375" customFormat="1" ht="18.899999999999999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6"/>
      <c r="AL94" s="186"/>
      <c r="AM94" s="186"/>
      <c r="AN94" s="186"/>
      <c r="AO94" s="186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  <c r="BE94" s="185"/>
      <c r="BF94" s="185"/>
      <c r="BG94" s="185"/>
      <c r="BH94" s="185"/>
      <c r="BI94" s="185"/>
      <c r="BJ94" s="185"/>
      <c r="BK94" s="185"/>
      <c r="BL94" s="185"/>
      <c r="BM94" s="185"/>
      <c r="BN94" s="185"/>
      <c r="BO94" s="185"/>
      <c r="BP94" s="185"/>
      <c r="BQ94" s="185"/>
      <c r="BR94" s="185"/>
      <c r="BS94" s="185"/>
      <c r="BT94" s="185"/>
      <c r="BY94" s="376"/>
    </row>
    <row r="95" spans="1:77" s="375" customFormat="1" ht="18.899999999999999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6"/>
      <c r="AL95" s="186"/>
      <c r="AM95" s="186"/>
      <c r="AN95" s="186"/>
      <c r="AO95" s="186"/>
      <c r="AP95" s="185"/>
      <c r="AQ95" s="185"/>
      <c r="AR95" s="185"/>
      <c r="AS95" s="185"/>
      <c r="AT95" s="185"/>
      <c r="AU95" s="185"/>
      <c r="AV95" s="185"/>
      <c r="AW95" s="185"/>
      <c r="AX95" s="185"/>
      <c r="AY95" s="185"/>
      <c r="AZ95" s="185"/>
      <c r="BA95" s="185"/>
      <c r="BB95" s="185"/>
      <c r="BC95" s="185"/>
      <c r="BD95" s="185"/>
      <c r="BE95" s="185"/>
      <c r="BF95" s="185"/>
      <c r="BG95" s="185"/>
      <c r="BH95" s="185"/>
      <c r="BI95" s="185"/>
      <c r="BJ95" s="185"/>
      <c r="BK95" s="185"/>
      <c r="BL95" s="185"/>
      <c r="BM95" s="185"/>
      <c r="BN95" s="185"/>
      <c r="BO95" s="185"/>
      <c r="BP95" s="185"/>
      <c r="BQ95" s="185"/>
      <c r="BR95" s="185"/>
      <c r="BS95" s="185"/>
      <c r="BT95" s="185"/>
      <c r="BY95" s="376"/>
    </row>
    <row r="96" spans="1:77" s="375" customFormat="1" ht="18.899999999999999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6"/>
      <c r="AL96" s="186"/>
      <c r="AM96" s="186"/>
      <c r="AN96" s="186"/>
      <c r="AO96" s="186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  <c r="BN96" s="185"/>
      <c r="BO96" s="185"/>
      <c r="BP96" s="185"/>
      <c r="BQ96" s="185"/>
      <c r="BR96" s="185"/>
      <c r="BS96" s="185"/>
      <c r="BT96" s="185"/>
      <c r="BY96" s="376"/>
    </row>
    <row r="97" spans="1:77" s="375" customFormat="1" ht="18.899999999999999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6"/>
      <c r="AL97" s="186"/>
      <c r="AM97" s="186"/>
      <c r="AN97" s="186"/>
      <c r="AO97" s="186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5"/>
      <c r="BM97" s="185"/>
      <c r="BN97" s="185"/>
      <c r="BO97" s="185"/>
      <c r="BP97" s="185"/>
      <c r="BQ97" s="185"/>
      <c r="BR97" s="185"/>
      <c r="BS97" s="185"/>
      <c r="BT97" s="185"/>
      <c r="BY97" s="376"/>
    </row>
    <row r="98" spans="1:77" s="375" customFormat="1" ht="18.899999999999999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6"/>
      <c r="AL98" s="186"/>
      <c r="AM98" s="186"/>
      <c r="AN98" s="186"/>
      <c r="AO98" s="186"/>
      <c r="AP98" s="185"/>
      <c r="AQ98" s="185"/>
      <c r="AR98" s="185"/>
      <c r="AS98" s="185"/>
      <c r="AT98" s="185"/>
      <c r="AU98" s="185"/>
      <c r="AV98" s="185"/>
      <c r="AW98" s="185"/>
      <c r="AX98" s="185"/>
      <c r="AY98" s="185"/>
      <c r="AZ98" s="185"/>
      <c r="BA98" s="185"/>
      <c r="BB98" s="185"/>
      <c r="BC98" s="185"/>
      <c r="BD98" s="185"/>
      <c r="BE98" s="185"/>
      <c r="BF98" s="185"/>
      <c r="BG98" s="185"/>
      <c r="BH98" s="185"/>
      <c r="BI98" s="185"/>
      <c r="BJ98" s="185"/>
      <c r="BK98" s="185"/>
      <c r="BL98" s="185"/>
      <c r="BM98" s="185"/>
      <c r="BN98" s="185"/>
      <c r="BO98" s="185"/>
      <c r="BP98" s="185"/>
      <c r="BQ98" s="185"/>
      <c r="BR98" s="185"/>
      <c r="BS98" s="185"/>
      <c r="BT98" s="185"/>
      <c r="BY98" s="376"/>
    </row>
    <row r="99" spans="1:77" s="375" customFormat="1" ht="18.899999999999999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6"/>
      <c r="AL99" s="186"/>
      <c r="AM99" s="186"/>
      <c r="AN99" s="186"/>
      <c r="AO99" s="186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5"/>
      <c r="BP99" s="185"/>
      <c r="BQ99" s="185"/>
      <c r="BR99" s="185"/>
      <c r="BS99" s="185"/>
      <c r="BT99" s="185"/>
      <c r="BY99" s="376"/>
    </row>
    <row r="100" spans="1:77" s="375" customFormat="1" ht="18.899999999999999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6"/>
      <c r="AL100" s="186"/>
      <c r="AM100" s="186"/>
      <c r="AN100" s="186"/>
      <c r="AO100" s="186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  <c r="BN100" s="185"/>
      <c r="BO100" s="185"/>
      <c r="BP100" s="185"/>
      <c r="BQ100" s="185"/>
      <c r="BR100" s="185"/>
      <c r="BS100" s="185"/>
      <c r="BT100" s="185"/>
      <c r="BY100" s="376"/>
    </row>
    <row r="101" spans="1:77" s="375" customFormat="1" ht="18.899999999999999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6"/>
      <c r="AL101" s="186"/>
      <c r="AM101" s="186"/>
      <c r="AN101" s="186"/>
      <c r="AO101" s="186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  <c r="BN101" s="185"/>
      <c r="BO101" s="185"/>
      <c r="BP101" s="185"/>
      <c r="BQ101" s="185"/>
      <c r="BR101" s="185"/>
      <c r="BS101" s="185"/>
      <c r="BT101" s="185"/>
      <c r="BY101" s="376"/>
    </row>
    <row r="102" spans="1:77" s="375" customFormat="1" ht="18.899999999999999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6"/>
      <c r="AL102" s="186"/>
      <c r="AM102" s="186"/>
      <c r="AN102" s="186"/>
      <c r="AO102" s="186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5"/>
      <c r="BS102" s="185"/>
      <c r="BT102" s="185"/>
      <c r="BY102" s="376"/>
    </row>
    <row r="103" spans="1:77" s="375" customFormat="1" ht="18.899999999999999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6"/>
      <c r="AL103" s="186"/>
      <c r="AM103" s="186"/>
      <c r="AN103" s="186"/>
      <c r="AO103" s="186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Y103" s="376"/>
    </row>
    <row r="104" spans="1:77" s="375" customFormat="1" ht="18.899999999999999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6"/>
      <c r="AL104" s="186"/>
      <c r="AM104" s="186"/>
      <c r="AN104" s="186"/>
      <c r="AO104" s="186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Y104" s="376"/>
    </row>
    <row r="105" spans="1:77" s="375" customFormat="1" ht="18.899999999999999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6"/>
      <c r="AL105" s="186"/>
      <c r="AM105" s="186"/>
      <c r="AN105" s="186"/>
      <c r="AO105" s="186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Y105" s="376"/>
    </row>
    <row r="106" spans="1:77" s="375" customFormat="1" ht="18.899999999999999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6"/>
      <c r="AL106" s="186"/>
      <c r="AM106" s="186"/>
      <c r="AN106" s="186"/>
      <c r="AO106" s="186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Y106" s="376"/>
    </row>
    <row r="107" spans="1:77" s="375" customFormat="1" ht="18.899999999999999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6"/>
      <c r="AL107" s="186"/>
      <c r="AM107" s="186"/>
      <c r="AN107" s="186"/>
      <c r="AO107" s="186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Y107" s="376"/>
    </row>
    <row r="108" spans="1:77" s="375" customFormat="1" ht="18.899999999999999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5"/>
      <c r="AI108" s="185"/>
      <c r="AJ108" s="185"/>
      <c r="AK108" s="186"/>
      <c r="AL108" s="186"/>
      <c r="AM108" s="186"/>
      <c r="AN108" s="186"/>
      <c r="AO108" s="186"/>
      <c r="AP108" s="185"/>
      <c r="AQ108" s="185"/>
      <c r="AR108" s="185"/>
      <c r="AS108" s="185"/>
      <c r="AT108" s="185"/>
      <c r="AU108" s="185"/>
      <c r="AV108" s="185"/>
      <c r="AW108" s="185"/>
      <c r="AX108" s="185"/>
      <c r="AY108" s="185"/>
      <c r="AZ108" s="185"/>
      <c r="BA108" s="185"/>
      <c r="BB108" s="185"/>
      <c r="BC108" s="185"/>
      <c r="BD108" s="185"/>
      <c r="BE108" s="185"/>
      <c r="BF108" s="185"/>
      <c r="BG108" s="185"/>
      <c r="BH108" s="185"/>
      <c r="BI108" s="185"/>
      <c r="BJ108" s="185"/>
      <c r="BK108" s="185"/>
      <c r="BL108" s="185"/>
      <c r="BM108" s="185"/>
      <c r="BN108" s="185"/>
      <c r="BO108" s="185"/>
      <c r="BP108" s="185"/>
      <c r="BQ108" s="185"/>
      <c r="BR108" s="185"/>
      <c r="BS108" s="185"/>
      <c r="BT108" s="185"/>
      <c r="BY108" s="376"/>
    </row>
    <row r="109" spans="1:77" s="375" customFormat="1" ht="18.899999999999999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6"/>
      <c r="AL109" s="186"/>
      <c r="AM109" s="186"/>
      <c r="AN109" s="186"/>
      <c r="AO109" s="186"/>
      <c r="AP109" s="185"/>
      <c r="AQ109" s="185"/>
      <c r="AR109" s="185"/>
      <c r="AS109" s="185"/>
      <c r="AT109" s="185"/>
      <c r="AU109" s="185"/>
      <c r="AV109" s="185"/>
      <c r="AW109" s="185"/>
      <c r="AX109" s="185"/>
      <c r="AY109" s="185"/>
      <c r="AZ109" s="185"/>
      <c r="BA109" s="185"/>
      <c r="BB109" s="185"/>
      <c r="BC109" s="185"/>
      <c r="BD109" s="185"/>
      <c r="BE109" s="185"/>
      <c r="BF109" s="185"/>
      <c r="BG109" s="185"/>
      <c r="BH109" s="185"/>
      <c r="BI109" s="185"/>
      <c r="BJ109" s="185"/>
      <c r="BK109" s="185"/>
      <c r="BL109" s="185"/>
      <c r="BM109" s="185"/>
      <c r="BN109" s="185"/>
      <c r="BO109" s="185"/>
      <c r="BP109" s="185"/>
      <c r="BQ109" s="185"/>
      <c r="BR109" s="185"/>
      <c r="BS109" s="185"/>
      <c r="BT109" s="185"/>
      <c r="BY109" s="376"/>
    </row>
    <row r="110" spans="1:77" s="375" customFormat="1" ht="18.899999999999999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6"/>
      <c r="AL110" s="186"/>
      <c r="AM110" s="186"/>
      <c r="AN110" s="186"/>
      <c r="AO110" s="186"/>
      <c r="AP110" s="185"/>
      <c r="AQ110" s="185"/>
      <c r="AR110" s="185"/>
      <c r="AS110" s="185"/>
      <c r="AT110" s="185"/>
      <c r="AU110" s="185"/>
      <c r="AV110" s="185"/>
      <c r="AW110" s="185"/>
      <c r="AX110" s="185"/>
      <c r="AY110" s="185"/>
      <c r="AZ110" s="185"/>
      <c r="BA110" s="185"/>
      <c r="BB110" s="185"/>
      <c r="BC110" s="185"/>
      <c r="BD110" s="185"/>
      <c r="BE110" s="185"/>
      <c r="BF110" s="185"/>
      <c r="BG110" s="185"/>
      <c r="BH110" s="185"/>
      <c r="BI110" s="185"/>
      <c r="BJ110" s="185"/>
      <c r="BK110" s="185"/>
      <c r="BL110" s="185"/>
      <c r="BM110" s="185"/>
      <c r="BN110" s="185"/>
      <c r="BO110" s="185"/>
      <c r="BP110" s="185"/>
      <c r="BQ110" s="185"/>
      <c r="BR110" s="185"/>
      <c r="BS110" s="185"/>
      <c r="BT110" s="185"/>
      <c r="BY110" s="376"/>
    </row>
    <row r="111" spans="1:77" s="375" customFormat="1" ht="18.899999999999999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6"/>
      <c r="AL111" s="186"/>
      <c r="AM111" s="186"/>
      <c r="AN111" s="186"/>
      <c r="AO111" s="186"/>
      <c r="AP111" s="185"/>
      <c r="AQ111" s="185"/>
      <c r="AR111" s="185"/>
      <c r="AS111" s="185"/>
      <c r="AT111" s="185"/>
      <c r="AU111" s="185"/>
      <c r="AV111" s="185"/>
      <c r="AW111" s="185"/>
      <c r="AX111" s="185"/>
      <c r="AY111" s="185"/>
      <c r="AZ111" s="185"/>
      <c r="BA111" s="185"/>
      <c r="BB111" s="185"/>
      <c r="BC111" s="185"/>
      <c r="BD111" s="185"/>
      <c r="BE111" s="185"/>
      <c r="BF111" s="185"/>
      <c r="BG111" s="185"/>
      <c r="BH111" s="185"/>
      <c r="BI111" s="185"/>
      <c r="BJ111" s="185"/>
      <c r="BK111" s="185"/>
      <c r="BL111" s="185"/>
      <c r="BM111" s="185"/>
      <c r="BN111" s="185"/>
      <c r="BO111" s="185"/>
      <c r="BP111" s="185"/>
      <c r="BQ111" s="185"/>
      <c r="BR111" s="185"/>
      <c r="BS111" s="185"/>
      <c r="BT111" s="185"/>
      <c r="BY111" s="376"/>
    </row>
    <row r="112" spans="1:77" s="375" customFormat="1" ht="18.899999999999999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6"/>
      <c r="AL112" s="186"/>
      <c r="AM112" s="186"/>
      <c r="AN112" s="186"/>
      <c r="AO112" s="186"/>
      <c r="AP112" s="185"/>
      <c r="AQ112" s="185"/>
      <c r="AR112" s="185"/>
      <c r="AS112" s="185"/>
      <c r="AT112" s="185"/>
      <c r="AU112" s="185"/>
      <c r="AV112" s="185"/>
      <c r="AW112" s="185"/>
      <c r="AX112" s="185"/>
      <c r="AY112" s="185"/>
      <c r="AZ112" s="185"/>
      <c r="BA112" s="185"/>
      <c r="BB112" s="185"/>
      <c r="BC112" s="185"/>
      <c r="BD112" s="185"/>
      <c r="BE112" s="185"/>
      <c r="BF112" s="185"/>
      <c r="BG112" s="185"/>
      <c r="BH112" s="185"/>
      <c r="BI112" s="185"/>
      <c r="BJ112" s="185"/>
      <c r="BK112" s="185"/>
      <c r="BL112" s="185"/>
      <c r="BM112" s="185"/>
      <c r="BN112" s="185"/>
      <c r="BO112" s="185"/>
      <c r="BP112" s="185"/>
      <c r="BQ112" s="185"/>
      <c r="BR112" s="185"/>
      <c r="BS112" s="185"/>
      <c r="BT112" s="185"/>
      <c r="BY112" s="376"/>
    </row>
    <row r="113" spans="1:77" s="375" customFormat="1" ht="18.899999999999999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6"/>
      <c r="AL113" s="186"/>
      <c r="AM113" s="186"/>
      <c r="AN113" s="186"/>
      <c r="AO113" s="186"/>
      <c r="AP113" s="185"/>
      <c r="AQ113" s="185"/>
      <c r="AR113" s="185"/>
      <c r="AS113" s="185"/>
      <c r="AT113" s="185"/>
      <c r="AU113" s="185"/>
      <c r="AV113" s="185"/>
      <c r="AW113" s="185"/>
      <c r="AX113" s="185"/>
      <c r="AY113" s="185"/>
      <c r="AZ113" s="185"/>
      <c r="BA113" s="185"/>
      <c r="BB113" s="185"/>
      <c r="BC113" s="185"/>
      <c r="BD113" s="185"/>
      <c r="BE113" s="185"/>
      <c r="BF113" s="185"/>
      <c r="BG113" s="185"/>
      <c r="BH113" s="185"/>
      <c r="BI113" s="185"/>
      <c r="BJ113" s="185"/>
      <c r="BK113" s="185"/>
      <c r="BL113" s="185"/>
      <c r="BM113" s="185"/>
      <c r="BN113" s="185"/>
      <c r="BO113" s="185"/>
      <c r="BP113" s="185"/>
      <c r="BQ113" s="185"/>
      <c r="BR113" s="185"/>
      <c r="BS113" s="185"/>
      <c r="BT113" s="185"/>
      <c r="BY113" s="376"/>
    </row>
    <row r="114" spans="1:77" s="375" customFormat="1" ht="18.899999999999999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6"/>
      <c r="AL114" s="186"/>
      <c r="AM114" s="186"/>
      <c r="AN114" s="186"/>
      <c r="AO114" s="186"/>
      <c r="AP114" s="185"/>
      <c r="AQ114" s="185"/>
      <c r="AR114" s="185"/>
      <c r="AS114" s="185"/>
      <c r="AT114" s="185"/>
      <c r="AU114" s="185"/>
      <c r="AV114" s="185"/>
      <c r="AW114" s="185"/>
      <c r="AX114" s="185"/>
      <c r="AY114" s="185"/>
      <c r="AZ114" s="185"/>
      <c r="BA114" s="185"/>
      <c r="BB114" s="185"/>
      <c r="BC114" s="185"/>
      <c r="BD114" s="185"/>
      <c r="BE114" s="185"/>
      <c r="BF114" s="185"/>
      <c r="BG114" s="185"/>
      <c r="BH114" s="185"/>
      <c r="BI114" s="185"/>
      <c r="BJ114" s="185"/>
      <c r="BK114" s="185"/>
      <c r="BL114" s="185"/>
      <c r="BM114" s="185"/>
      <c r="BN114" s="185"/>
      <c r="BO114" s="185"/>
      <c r="BP114" s="185"/>
      <c r="BQ114" s="185"/>
      <c r="BR114" s="185"/>
      <c r="BS114" s="185"/>
      <c r="BT114" s="185"/>
      <c r="BY114" s="376"/>
    </row>
    <row r="115" spans="1:77" s="375" customFormat="1" ht="18.899999999999999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6"/>
      <c r="AL115" s="186"/>
      <c r="AM115" s="186"/>
      <c r="AN115" s="186"/>
      <c r="AO115" s="186"/>
      <c r="AP115" s="185"/>
      <c r="AQ115" s="185"/>
      <c r="AR115" s="185"/>
      <c r="AS115" s="185"/>
      <c r="AT115" s="185"/>
      <c r="AU115" s="185"/>
      <c r="AV115" s="185"/>
      <c r="AW115" s="185"/>
      <c r="AX115" s="185"/>
      <c r="AY115" s="185"/>
      <c r="AZ115" s="185"/>
      <c r="BA115" s="185"/>
      <c r="BB115" s="185"/>
      <c r="BC115" s="185"/>
      <c r="BD115" s="185"/>
      <c r="BE115" s="185"/>
      <c r="BF115" s="185"/>
      <c r="BG115" s="185"/>
      <c r="BH115" s="185"/>
      <c r="BI115" s="185"/>
      <c r="BJ115" s="185"/>
      <c r="BK115" s="185"/>
      <c r="BL115" s="185"/>
      <c r="BM115" s="185"/>
      <c r="BN115" s="185"/>
      <c r="BO115" s="185"/>
      <c r="BP115" s="185"/>
      <c r="BQ115" s="185"/>
      <c r="BR115" s="185"/>
      <c r="BS115" s="185"/>
      <c r="BT115" s="185"/>
      <c r="BY115" s="376"/>
    </row>
    <row r="116" spans="1:77" s="375" customFormat="1" ht="18.899999999999999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6"/>
      <c r="AL116" s="186"/>
      <c r="AM116" s="186"/>
      <c r="AN116" s="186"/>
      <c r="AO116" s="186"/>
      <c r="AP116" s="185"/>
      <c r="AQ116" s="185"/>
      <c r="AR116" s="185"/>
      <c r="AS116" s="185"/>
      <c r="AT116" s="185"/>
      <c r="AU116" s="185"/>
      <c r="AV116" s="185"/>
      <c r="AW116" s="185"/>
      <c r="AX116" s="185"/>
      <c r="AY116" s="185"/>
      <c r="AZ116" s="185"/>
      <c r="BA116" s="185"/>
      <c r="BB116" s="185"/>
      <c r="BC116" s="185"/>
      <c r="BD116" s="185"/>
      <c r="BE116" s="185"/>
      <c r="BF116" s="185"/>
      <c r="BG116" s="185"/>
      <c r="BH116" s="185"/>
      <c r="BI116" s="185"/>
      <c r="BJ116" s="185"/>
      <c r="BK116" s="185"/>
      <c r="BL116" s="185"/>
      <c r="BM116" s="185"/>
      <c r="BN116" s="185"/>
      <c r="BO116" s="185"/>
      <c r="BP116" s="185"/>
      <c r="BQ116" s="185"/>
      <c r="BR116" s="185"/>
      <c r="BS116" s="185"/>
      <c r="BT116" s="185"/>
      <c r="BY116" s="376"/>
    </row>
    <row r="117" spans="1:77" s="375" customFormat="1" ht="18.899999999999999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6"/>
      <c r="AL117" s="186"/>
      <c r="AM117" s="186"/>
      <c r="AN117" s="186"/>
      <c r="AO117" s="186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185"/>
      <c r="BD117" s="185"/>
      <c r="BE117" s="185"/>
      <c r="BF117" s="185"/>
      <c r="BG117" s="185"/>
      <c r="BH117" s="185"/>
      <c r="BI117" s="185"/>
      <c r="BJ117" s="185"/>
      <c r="BK117" s="185"/>
      <c r="BL117" s="185"/>
      <c r="BM117" s="185"/>
      <c r="BN117" s="185"/>
      <c r="BO117" s="185"/>
      <c r="BP117" s="185"/>
      <c r="BQ117" s="185"/>
      <c r="BR117" s="185"/>
      <c r="BS117" s="185"/>
      <c r="BT117" s="185"/>
      <c r="BY117" s="376"/>
    </row>
    <row r="118" spans="1:77" s="375" customFormat="1" ht="18.899999999999999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6"/>
      <c r="AL118" s="186"/>
      <c r="AM118" s="186"/>
      <c r="AN118" s="186"/>
      <c r="AO118" s="186"/>
      <c r="AP118" s="185"/>
      <c r="AQ118" s="185"/>
      <c r="AR118" s="185"/>
      <c r="AS118" s="185"/>
      <c r="AT118" s="185"/>
      <c r="AU118" s="185"/>
      <c r="AV118" s="185"/>
      <c r="AW118" s="185"/>
      <c r="AX118" s="185"/>
      <c r="AY118" s="185"/>
      <c r="AZ118" s="185"/>
      <c r="BA118" s="185"/>
      <c r="BB118" s="185"/>
      <c r="BC118" s="185"/>
      <c r="BD118" s="185"/>
      <c r="BE118" s="185"/>
      <c r="BF118" s="185"/>
      <c r="BG118" s="185"/>
      <c r="BH118" s="185"/>
      <c r="BI118" s="185"/>
      <c r="BJ118" s="185"/>
      <c r="BK118" s="185"/>
      <c r="BL118" s="185"/>
      <c r="BM118" s="185"/>
      <c r="BN118" s="185"/>
      <c r="BO118" s="185"/>
      <c r="BP118" s="185"/>
      <c r="BQ118" s="185"/>
      <c r="BR118" s="185"/>
      <c r="BS118" s="185"/>
      <c r="BT118" s="185"/>
      <c r="BY118" s="376"/>
    </row>
    <row r="119" spans="1:77" s="375" customFormat="1" ht="18.899999999999999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6"/>
      <c r="AL119" s="186"/>
      <c r="AM119" s="186"/>
      <c r="AN119" s="186"/>
      <c r="AO119" s="186"/>
      <c r="AP119" s="185"/>
      <c r="AQ119" s="185"/>
      <c r="AR119" s="185"/>
      <c r="AS119" s="185"/>
      <c r="AT119" s="185"/>
      <c r="AU119" s="185"/>
      <c r="AV119" s="185"/>
      <c r="AW119" s="185"/>
      <c r="AX119" s="185"/>
      <c r="AY119" s="185"/>
      <c r="AZ119" s="185"/>
      <c r="BA119" s="185"/>
      <c r="BB119" s="185"/>
      <c r="BC119" s="185"/>
      <c r="BD119" s="185"/>
      <c r="BE119" s="185"/>
      <c r="BF119" s="185"/>
      <c r="BG119" s="185"/>
      <c r="BH119" s="185"/>
      <c r="BI119" s="185"/>
      <c r="BJ119" s="185"/>
      <c r="BK119" s="185"/>
      <c r="BL119" s="185"/>
      <c r="BM119" s="185"/>
      <c r="BN119" s="185"/>
      <c r="BO119" s="185"/>
      <c r="BP119" s="185"/>
      <c r="BQ119" s="185"/>
      <c r="BR119" s="185"/>
      <c r="BS119" s="185"/>
      <c r="BT119" s="185"/>
      <c r="BY119" s="376"/>
    </row>
    <row r="120" spans="1:77" s="375" customFormat="1" ht="18.899999999999999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6"/>
      <c r="AL120" s="186"/>
      <c r="AM120" s="186"/>
      <c r="AN120" s="186"/>
      <c r="AO120" s="186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185"/>
      <c r="BN120" s="185"/>
      <c r="BO120" s="185"/>
      <c r="BP120" s="185"/>
      <c r="BQ120" s="185"/>
      <c r="BR120" s="185"/>
      <c r="BS120" s="185"/>
      <c r="BT120" s="185"/>
      <c r="BY120" s="376"/>
    </row>
    <row r="121" spans="1:77" s="375" customFormat="1" ht="18.899999999999999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6"/>
      <c r="AL121" s="186"/>
      <c r="AM121" s="186"/>
      <c r="AN121" s="186"/>
      <c r="AO121" s="186"/>
      <c r="AP121" s="185"/>
      <c r="AQ121" s="185"/>
      <c r="AR121" s="185"/>
      <c r="AS121" s="185"/>
      <c r="AT121" s="185"/>
      <c r="AU121" s="185"/>
      <c r="AV121" s="185"/>
      <c r="AW121" s="185"/>
      <c r="AX121" s="185"/>
      <c r="AY121" s="185"/>
      <c r="AZ121" s="185"/>
      <c r="BA121" s="185"/>
      <c r="BB121" s="185"/>
      <c r="BC121" s="185"/>
      <c r="BD121" s="185"/>
      <c r="BE121" s="185"/>
      <c r="BF121" s="185"/>
      <c r="BG121" s="185"/>
      <c r="BH121" s="185"/>
      <c r="BI121" s="185"/>
      <c r="BJ121" s="185"/>
      <c r="BK121" s="185"/>
      <c r="BL121" s="185"/>
      <c r="BM121" s="185"/>
      <c r="BN121" s="185"/>
      <c r="BO121" s="185"/>
      <c r="BP121" s="185"/>
      <c r="BQ121" s="185"/>
      <c r="BR121" s="185"/>
      <c r="BS121" s="185"/>
      <c r="BT121" s="185"/>
      <c r="BY121" s="376"/>
    </row>
    <row r="122" spans="1:77" s="375" customFormat="1" ht="18.899999999999999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6"/>
      <c r="AL122" s="186"/>
      <c r="AM122" s="186"/>
      <c r="AN122" s="186"/>
      <c r="AO122" s="186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185"/>
      <c r="BN122" s="185"/>
      <c r="BO122" s="185"/>
      <c r="BP122" s="185"/>
      <c r="BQ122" s="185"/>
      <c r="BR122" s="185"/>
      <c r="BS122" s="185"/>
      <c r="BT122" s="185"/>
      <c r="BY122" s="376"/>
    </row>
    <row r="123" spans="1:77" s="375" customFormat="1" ht="18.899999999999999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6"/>
      <c r="AL123" s="186"/>
      <c r="AM123" s="186"/>
      <c r="AN123" s="186"/>
      <c r="AO123" s="186"/>
      <c r="AP123" s="185"/>
      <c r="AQ123" s="185"/>
      <c r="AR123" s="185"/>
      <c r="AS123" s="185"/>
      <c r="AT123" s="185"/>
      <c r="AU123" s="185"/>
      <c r="AV123" s="185"/>
      <c r="AW123" s="185"/>
      <c r="AX123" s="185"/>
      <c r="AY123" s="185"/>
      <c r="AZ123" s="185"/>
      <c r="BA123" s="185"/>
      <c r="BB123" s="185"/>
      <c r="BC123" s="185"/>
      <c r="BD123" s="185"/>
      <c r="BE123" s="185"/>
      <c r="BF123" s="185"/>
      <c r="BG123" s="185"/>
      <c r="BH123" s="185"/>
      <c r="BI123" s="185"/>
      <c r="BJ123" s="185"/>
      <c r="BK123" s="185"/>
      <c r="BL123" s="185"/>
      <c r="BM123" s="185"/>
      <c r="BN123" s="185"/>
      <c r="BO123" s="185"/>
      <c r="BP123" s="185"/>
      <c r="BQ123" s="185"/>
      <c r="BR123" s="185"/>
      <c r="BS123" s="185"/>
      <c r="BT123" s="185"/>
      <c r="BY123" s="376"/>
    </row>
    <row r="124" spans="1:77" s="375" customFormat="1" ht="18.899999999999999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6"/>
      <c r="AL124" s="186"/>
      <c r="AM124" s="186"/>
      <c r="AN124" s="186"/>
      <c r="AO124" s="186"/>
      <c r="AP124" s="185"/>
      <c r="AQ124" s="185"/>
      <c r="AR124" s="185"/>
      <c r="AS124" s="185"/>
      <c r="AT124" s="185"/>
      <c r="AU124" s="185"/>
      <c r="AV124" s="185"/>
      <c r="AW124" s="185"/>
      <c r="AX124" s="185"/>
      <c r="AY124" s="185"/>
      <c r="AZ124" s="185"/>
      <c r="BA124" s="185"/>
      <c r="BB124" s="185"/>
      <c r="BC124" s="185"/>
      <c r="BD124" s="185"/>
      <c r="BE124" s="185"/>
      <c r="BF124" s="185"/>
      <c r="BG124" s="185"/>
      <c r="BH124" s="185"/>
      <c r="BI124" s="185"/>
      <c r="BJ124" s="185"/>
      <c r="BK124" s="185"/>
      <c r="BL124" s="185"/>
      <c r="BM124" s="185"/>
      <c r="BN124" s="185"/>
      <c r="BO124" s="185"/>
      <c r="BP124" s="185"/>
      <c r="BQ124" s="185"/>
      <c r="BR124" s="185"/>
      <c r="BS124" s="185"/>
      <c r="BT124" s="185"/>
      <c r="BY124" s="376"/>
    </row>
    <row r="125" spans="1:77" s="375" customFormat="1" ht="18.899999999999999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6"/>
      <c r="AL125" s="186"/>
      <c r="AM125" s="186"/>
      <c r="AN125" s="186"/>
      <c r="AO125" s="186"/>
      <c r="AP125" s="185"/>
      <c r="AQ125" s="185"/>
      <c r="AR125" s="185"/>
      <c r="AS125" s="185"/>
      <c r="AT125" s="185"/>
      <c r="AU125" s="185"/>
      <c r="AV125" s="185"/>
      <c r="AW125" s="185"/>
      <c r="AX125" s="185"/>
      <c r="AY125" s="185"/>
      <c r="AZ125" s="185"/>
      <c r="BA125" s="185"/>
      <c r="BB125" s="185"/>
      <c r="BC125" s="185"/>
      <c r="BD125" s="185"/>
      <c r="BE125" s="185"/>
      <c r="BF125" s="185"/>
      <c r="BG125" s="185"/>
      <c r="BH125" s="185"/>
      <c r="BI125" s="185"/>
      <c r="BJ125" s="185"/>
      <c r="BK125" s="185"/>
      <c r="BL125" s="185"/>
      <c r="BM125" s="185"/>
      <c r="BN125" s="185"/>
      <c r="BO125" s="185"/>
      <c r="BP125" s="185"/>
      <c r="BQ125" s="185"/>
      <c r="BR125" s="185"/>
      <c r="BS125" s="185"/>
      <c r="BT125" s="185"/>
      <c r="BY125" s="376"/>
    </row>
    <row r="126" spans="1:77" s="375" customFormat="1" ht="18.899999999999999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6"/>
      <c r="AL126" s="186"/>
      <c r="AM126" s="186"/>
      <c r="AN126" s="186"/>
      <c r="AO126" s="186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  <c r="BD126" s="185"/>
      <c r="BE126" s="185"/>
      <c r="BF126" s="185"/>
      <c r="BG126" s="185"/>
      <c r="BH126" s="185"/>
      <c r="BI126" s="185"/>
      <c r="BJ126" s="185"/>
      <c r="BK126" s="185"/>
      <c r="BL126" s="185"/>
      <c r="BM126" s="185"/>
      <c r="BN126" s="185"/>
      <c r="BO126" s="185"/>
      <c r="BP126" s="185"/>
      <c r="BQ126" s="185"/>
      <c r="BR126" s="185"/>
      <c r="BS126" s="185"/>
      <c r="BT126" s="185"/>
      <c r="BY126" s="376"/>
    </row>
    <row r="127" spans="1:77" s="375" customFormat="1" ht="18.899999999999999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6"/>
      <c r="AL127" s="186"/>
      <c r="AM127" s="186"/>
      <c r="AN127" s="186"/>
      <c r="AO127" s="186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  <c r="BD127" s="185"/>
      <c r="BE127" s="185"/>
      <c r="BF127" s="185"/>
      <c r="BG127" s="185"/>
      <c r="BH127" s="185"/>
      <c r="BI127" s="185"/>
      <c r="BJ127" s="185"/>
      <c r="BK127" s="185"/>
      <c r="BL127" s="185"/>
      <c r="BM127" s="185"/>
      <c r="BN127" s="185"/>
      <c r="BO127" s="185"/>
      <c r="BP127" s="185"/>
      <c r="BQ127" s="185"/>
      <c r="BR127" s="185"/>
      <c r="BS127" s="185"/>
      <c r="BT127" s="185"/>
      <c r="BY127" s="376"/>
    </row>
    <row r="128" spans="1:77" s="375" customFormat="1" ht="18.899999999999999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6"/>
      <c r="AL128" s="186"/>
      <c r="AM128" s="186"/>
      <c r="AN128" s="186"/>
      <c r="AO128" s="186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  <c r="BD128" s="185"/>
      <c r="BE128" s="185"/>
      <c r="BF128" s="185"/>
      <c r="BG128" s="185"/>
      <c r="BH128" s="185"/>
      <c r="BI128" s="185"/>
      <c r="BJ128" s="185"/>
      <c r="BK128" s="185"/>
      <c r="BL128" s="185"/>
      <c r="BM128" s="185"/>
      <c r="BN128" s="185"/>
      <c r="BO128" s="185"/>
      <c r="BP128" s="185"/>
      <c r="BQ128" s="185"/>
      <c r="BR128" s="185"/>
      <c r="BS128" s="185"/>
      <c r="BT128" s="185"/>
      <c r="BY128" s="376"/>
    </row>
    <row r="129" spans="1:77" s="375" customFormat="1" ht="18.899999999999999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6"/>
      <c r="AL129" s="186"/>
      <c r="AM129" s="186"/>
      <c r="AN129" s="186"/>
      <c r="AO129" s="186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Y129" s="376"/>
    </row>
    <row r="130" spans="1:77" s="375" customFormat="1" ht="18.899999999999999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6"/>
      <c r="AL130" s="186"/>
      <c r="AM130" s="186"/>
      <c r="AN130" s="186"/>
      <c r="AO130" s="186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  <c r="AZ130" s="185"/>
      <c r="BA130" s="185"/>
      <c r="BB130" s="185"/>
      <c r="BC130" s="185"/>
      <c r="BD130" s="185"/>
      <c r="BE130" s="185"/>
      <c r="BF130" s="185"/>
      <c r="BG130" s="185"/>
      <c r="BH130" s="185"/>
      <c r="BI130" s="185"/>
      <c r="BJ130" s="185"/>
      <c r="BK130" s="185"/>
      <c r="BL130" s="185"/>
      <c r="BM130" s="185"/>
      <c r="BN130" s="185"/>
      <c r="BO130" s="185"/>
      <c r="BP130" s="185"/>
      <c r="BQ130" s="185"/>
      <c r="BR130" s="185"/>
      <c r="BS130" s="185"/>
      <c r="BT130" s="185"/>
      <c r="BY130" s="376"/>
    </row>
    <row r="131" spans="1:77" s="375" customFormat="1" ht="18.899999999999999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6"/>
      <c r="AL131" s="186"/>
      <c r="AM131" s="186"/>
      <c r="AN131" s="186"/>
      <c r="AO131" s="186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5"/>
      <c r="BS131" s="185"/>
      <c r="BT131" s="185"/>
      <c r="BY131" s="376"/>
    </row>
    <row r="132" spans="1:77" s="375" customFormat="1" ht="18.899999999999999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6"/>
      <c r="AL132" s="186"/>
      <c r="AM132" s="186"/>
      <c r="AN132" s="186"/>
      <c r="AO132" s="186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  <c r="BD132" s="185"/>
      <c r="BE132" s="185"/>
      <c r="BF132" s="185"/>
      <c r="BG132" s="185"/>
      <c r="BH132" s="185"/>
      <c r="BI132" s="185"/>
      <c r="BJ132" s="185"/>
      <c r="BK132" s="185"/>
      <c r="BL132" s="185"/>
      <c r="BM132" s="185"/>
      <c r="BN132" s="185"/>
      <c r="BO132" s="185"/>
      <c r="BP132" s="185"/>
      <c r="BQ132" s="185"/>
      <c r="BR132" s="185"/>
      <c r="BS132" s="185"/>
      <c r="BT132" s="185"/>
      <c r="BY132" s="376"/>
    </row>
    <row r="133" spans="1:77" s="375" customFormat="1" ht="18.899999999999999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6"/>
      <c r="AL133" s="186"/>
      <c r="AM133" s="186"/>
      <c r="AN133" s="186"/>
      <c r="AO133" s="186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Y133" s="376"/>
    </row>
    <row r="134" spans="1:77" s="375" customFormat="1" ht="18.899999999999999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6"/>
      <c r="AL134" s="186"/>
      <c r="AM134" s="186"/>
      <c r="AN134" s="186"/>
      <c r="AO134" s="186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  <c r="AZ134" s="185"/>
      <c r="BA134" s="185"/>
      <c r="BB134" s="185"/>
      <c r="BC134" s="185"/>
      <c r="BD134" s="185"/>
      <c r="BE134" s="185"/>
      <c r="BF134" s="185"/>
      <c r="BG134" s="185"/>
      <c r="BH134" s="185"/>
      <c r="BI134" s="185"/>
      <c r="BJ134" s="185"/>
      <c r="BK134" s="185"/>
      <c r="BL134" s="185"/>
      <c r="BM134" s="185"/>
      <c r="BN134" s="185"/>
      <c r="BO134" s="185"/>
      <c r="BP134" s="185"/>
      <c r="BQ134" s="185"/>
      <c r="BR134" s="185"/>
      <c r="BS134" s="185"/>
      <c r="BT134" s="185"/>
      <c r="BY134" s="376"/>
    </row>
    <row r="135" spans="1:77" s="375" customFormat="1" ht="18.899999999999999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6"/>
      <c r="AL135" s="186"/>
      <c r="AM135" s="186"/>
      <c r="AN135" s="186"/>
      <c r="AO135" s="186"/>
      <c r="AP135" s="185"/>
      <c r="AQ135" s="185"/>
      <c r="AR135" s="185"/>
      <c r="AS135" s="185"/>
      <c r="AT135" s="185"/>
      <c r="AU135" s="185"/>
      <c r="AV135" s="185"/>
      <c r="AW135" s="185"/>
      <c r="AX135" s="185"/>
      <c r="AY135" s="185"/>
      <c r="AZ135" s="185"/>
      <c r="BA135" s="185"/>
      <c r="BB135" s="185"/>
      <c r="BC135" s="185"/>
      <c r="BD135" s="185"/>
      <c r="BE135" s="185"/>
      <c r="BF135" s="185"/>
      <c r="BG135" s="185"/>
      <c r="BH135" s="185"/>
      <c r="BI135" s="185"/>
      <c r="BJ135" s="185"/>
      <c r="BK135" s="185"/>
      <c r="BL135" s="185"/>
      <c r="BM135" s="185"/>
      <c r="BN135" s="185"/>
      <c r="BO135" s="185"/>
      <c r="BP135" s="185"/>
      <c r="BQ135" s="185"/>
      <c r="BR135" s="185"/>
      <c r="BS135" s="185"/>
      <c r="BT135" s="185"/>
      <c r="BY135" s="376"/>
    </row>
    <row r="136" spans="1:77" s="375" customFormat="1" ht="18.899999999999999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6"/>
      <c r="AL136" s="186"/>
      <c r="AM136" s="186"/>
      <c r="AN136" s="186"/>
      <c r="AO136" s="186"/>
      <c r="AP136" s="185"/>
      <c r="AQ136" s="185"/>
      <c r="AR136" s="185"/>
      <c r="AS136" s="185"/>
      <c r="AT136" s="185"/>
      <c r="AU136" s="185"/>
      <c r="AV136" s="185"/>
      <c r="AW136" s="185"/>
      <c r="AX136" s="185"/>
      <c r="AY136" s="185"/>
      <c r="AZ136" s="185"/>
      <c r="BA136" s="185"/>
      <c r="BB136" s="185"/>
      <c r="BC136" s="185"/>
      <c r="BD136" s="185"/>
      <c r="BE136" s="185"/>
      <c r="BF136" s="185"/>
      <c r="BG136" s="185"/>
      <c r="BH136" s="185"/>
      <c r="BI136" s="185"/>
      <c r="BJ136" s="185"/>
      <c r="BK136" s="185"/>
      <c r="BL136" s="185"/>
      <c r="BM136" s="185"/>
      <c r="BN136" s="185"/>
      <c r="BO136" s="185"/>
      <c r="BP136" s="185"/>
      <c r="BQ136" s="185"/>
      <c r="BR136" s="185"/>
      <c r="BS136" s="185"/>
      <c r="BT136" s="185"/>
      <c r="BY136" s="376"/>
    </row>
    <row r="137" spans="1:77" s="375" customFormat="1" ht="18.899999999999999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6"/>
      <c r="AL137" s="186"/>
      <c r="AM137" s="186"/>
      <c r="AN137" s="186"/>
      <c r="AO137" s="186"/>
      <c r="AP137" s="185"/>
      <c r="AQ137" s="185"/>
      <c r="AR137" s="185"/>
      <c r="AS137" s="185"/>
      <c r="AT137" s="185"/>
      <c r="AU137" s="185"/>
      <c r="AV137" s="185"/>
      <c r="AW137" s="185"/>
      <c r="AX137" s="185"/>
      <c r="AY137" s="185"/>
      <c r="AZ137" s="185"/>
      <c r="BA137" s="185"/>
      <c r="BB137" s="185"/>
      <c r="BC137" s="185"/>
      <c r="BD137" s="185"/>
      <c r="BE137" s="185"/>
      <c r="BF137" s="185"/>
      <c r="BG137" s="185"/>
      <c r="BH137" s="185"/>
      <c r="BI137" s="185"/>
      <c r="BJ137" s="185"/>
      <c r="BK137" s="185"/>
      <c r="BL137" s="185"/>
      <c r="BM137" s="185"/>
      <c r="BN137" s="185"/>
      <c r="BO137" s="185"/>
      <c r="BP137" s="185"/>
      <c r="BQ137" s="185"/>
      <c r="BR137" s="185"/>
      <c r="BS137" s="185"/>
      <c r="BT137" s="185"/>
      <c r="BY137" s="376"/>
    </row>
    <row r="138" spans="1:77" s="375" customFormat="1" ht="18.899999999999999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6"/>
      <c r="AL138" s="186"/>
      <c r="AM138" s="186"/>
      <c r="AN138" s="186"/>
      <c r="AO138" s="186"/>
      <c r="AP138" s="185"/>
      <c r="AQ138" s="185"/>
      <c r="AR138" s="185"/>
      <c r="AS138" s="185"/>
      <c r="AT138" s="185"/>
      <c r="AU138" s="185"/>
      <c r="AV138" s="185"/>
      <c r="AW138" s="185"/>
      <c r="AX138" s="185"/>
      <c r="AY138" s="185"/>
      <c r="AZ138" s="185"/>
      <c r="BA138" s="185"/>
      <c r="BB138" s="185"/>
      <c r="BC138" s="185"/>
      <c r="BD138" s="185"/>
      <c r="BE138" s="185"/>
      <c r="BF138" s="185"/>
      <c r="BG138" s="185"/>
      <c r="BH138" s="185"/>
      <c r="BI138" s="185"/>
      <c r="BJ138" s="185"/>
      <c r="BK138" s="185"/>
      <c r="BL138" s="185"/>
      <c r="BM138" s="185"/>
      <c r="BN138" s="185"/>
      <c r="BO138" s="185"/>
      <c r="BP138" s="185"/>
      <c r="BQ138" s="185"/>
      <c r="BR138" s="185"/>
      <c r="BS138" s="185"/>
      <c r="BT138" s="185"/>
      <c r="BY138" s="376"/>
    </row>
    <row r="139" spans="1:77" s="375" customFormat="1" ht="18.899999999999999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6"/>
      <c r="AL139" s="186"/>
      <c r="AM139" s="186"/>
      <c r="AN139" s="186"/>
      <c r="AO139" s="186"/>
      <c r="AP139" s="185"/>
      <c r="AQ139" s="185"/>
      <c r="AR139" s="185"/>
      <c r="AS139" s="185"/>
      <c r="AT139" s="185"/>
      <c r="AU139" s="185"/>
      <c r="AV139" s="185"/>
      <c r="AW139" s="185"/>
      <c r="AX139" s="185"/>
      <c r="AY139" s="185"/>
      <c r="AZ139" s="185"/>
      <c r="BA139" s="185"/>
      <c r="BB139" s="185"/>
      <c r="BC139" s="185"/>
      <c r="BD139" s="185"/>
      <c r="BE139" s="185"/>
      <c r="BF139" s="185"/>
      <c r="BG139" s="185"/>
      <c r="BH139" s="185"/>
      <c r="BI139" s="185"/>
      <c r="BJ139" s="185"/>
      <c r="BK139" s="185"/>
      <c r="BL139" s="185"/>
      <c r="BM139" s="185"/>
      <c r="BN139" s="185"/>
      <c r="BO139" s="185"/>
      <c r="BP139" s="185"/>
      <c r="BQ139" s="185"/>
      <c r="BR139" s="185"/>
      <c r="BS139" s="185"/>
      <c r="BT139" s="185"/>
      <c r="BY139" s="376"/>
    </row>
    <row r="140" spans="1:77" s="375" customFormat="1" ht="18.899999999999999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6"/>
      <c r="AL140" s="186"/>
      <c r="AM140" s="186"/>
      <c r="AN140" s="186"/>
      <c r="AO140" s="186"/>
      <c r="AP140" s="185"/>
      <c r="AQ140" s="185"/>
      <c r="AR140" s="185"/>
      <c r="AS140" s="185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185"/>
      <c r="BD140" s="185"/>
      <c r="BE140" s="185"/>
      <c r="BF140" s="185"/>
      <c r="BG140" s="185"/>
      <c r="BH140" s="185"/>
      <c r="BI140" s="185"/>
      <c r="BJ140" s="185"/>
      <c r="BK140" s="185"/>
      <c r="BL140" s="185"/>
      <c r="BM140" s="185"/>
      <c r="BN140" s="185"/>
      <c r="BO140" s="185"/>
      <c r="BP140" s="185"/>
      <c r="BQ140" s="185"/>
      <c r="BR140" s="185"/>
      <c r="BS140" s="185"/>
      <c r="BT140" s="185"/>
      <c r="BY140" s="376"/>
    </row>
    <row r="141" spans="1:77" s="375" customFormat="1" ht="18.899999999999999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6"/>
      <c r="AL141" s="186"/>
      <c r="AM141" s="186"/>
      <c r="AN141" s="186"/>
      <c r="AO141" s="186"/>
      <c r="AP141" s="185"/>
      <c r="AQ141" s="185"/>
      <c r="AR141" s="185"/>
      <c r="AS141" s="185"/>
      <c r="AT141" s="185"/>
      <c r="AU141" s="185"/>
      <c r="AV141" s="185"/>
      <c r="AW141" s="185"/>
      <c r="AX141" s="185"/>
      <c r="AY141" s="185"/>
      <c r="AZ141" s="185"/>
      <c r="BA141" s="185"/>
      <c r="BB141" s="185"/>
      <c r="BC141" s="185"/>
      <c r="BD141" s="185"/>
      <c r="BE141" s="185"/>
      <c r="BF141" s="185"/>
      <c r="BG141" s="185"/>
      <c r="BH141" s="185"/>
      <c r="BI141" s="185"/>
      <c r="BJ141" s="185"/>
      <c r="BK141" s="185"/>
      <c r="BL141" s="185"/>
      <c r="BM141" s="185"/>
      <c r="BN141" s="185"/>
      <c r="BO141" s="185"/>
      <c r="BP141" s="185"/>
      <c r="BQ141" s="185"/>
      <c r="BR141" s="185"/>
      <c r="BS141" s="185"/>
      <c r="BT141" s="185"/>
      <c r="BY141" s="376"/>
    </row>
    <row r="142" spans="1:77" s="375" customFormat="1" ht="18.899999999999999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6"/>
      <c r="AL142" s="186"/>
      <c r="AM142" s="186"/>
      <c r="AN142" s="186"/>
      <c r="AO142" s="186"/>
      <c r="AP142" s="185"/>
      <c r="AQ142" s="185"/>
      <c r="AR142" s="185"/>
      <c r="AS142" s="185"/>
      <c r="AT142" s="185"/>
      <c r="AU142" s="185"/>
      <c r="AV142" s="185"/>
      <c r="AW142" s="185"/>
      <c r="AX142" s="185"/>
      <c r="AY142" s="185"/>
      <c r="AZ142" s="185"/>
      <c r="BA142" s="185"/>
      <c r="BB142" s="185"/>
      <c r="BC142" s="185"/>
      <c r="BD142" s="185"/>
      <c r="BE142" s="185"/>
      <c r="BF142" s="185"/>
      <c r="BG142" s="185"/>
      <c r="BH142" s="185"/>
      <c r="BI142" s="185"/>
      <c r="BJ142" s="185"/>
      <c r="BK142" s="185"/>
      <c r="BL142" s="185"/>
      <c r="BM142" s="185"/>
      <c r="BN142" s="185"/>
      <c r="BO142" s="185"/>
      <c r="BP142" s="185"/>
      <c r="BQ142" s="185"/>
      <c r="BR142" s="185"/>
      <c r="BS142" s="185"/>
      <c r="BT142" s="185"/>
      <c r="BY142" s="376"/>
    </row>
    <row r="143" spans="1:77" s="375" customFormat="1" ht="18.899999999999999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6"/>
      <c r="AL143" s="186"/>
      <c r="AM143" s="186"/>
      <c r="AN143" s="186"/>
      <c r="AO143" s="186"/>
      <c r="AP143" s="185"/>
      <c r="AQ143" s="185"/>
      <c r="AR143" s="185"/>
      <c r="AS143" s="185"/>
      <c r="AT143" s="185"/>
      <c r="AU143" s="185"/>
      <c r="AV143" s="185"/>
      <c r="AW143" s="185"/>
      <c r="AX143" s="185"/>
      <c r="AY143" s="185"/>
      <c r="AZ143" s="185"/>
      <c r="BA143" s="185"/>
      <c r="BB143" s="185"/>
      <c r="BC143" s="185"/>
      <c r="BD143" s="185"/>
      <c r="BE143" s="185"/>
      <c r="BF143" s="185"/>
      <c r="BG143" s="185"/>
      <c r="BH143" s="185"/>
      <c r="BI143" s="185"/>
      <c r="BJ143" s="185"/>
      <c r="BK143" s="185"/>
      <c r="BL143" s="185"/>
      <c r="BM143" s="185"/>
      <c r="BN143" s="185"/>
      <c r="BO143" s="185"/>
      <c r="BP143" s="185"/>
      <c r="BQ143" s="185"/>
      <c r="BR143" s="185"/>
      <c r="BS143" s="185"/>
      <c r="BT143" s="185"/>
      <c r="BY143" s="376"/>
    </row>
    <row r="144" spans="1:77" s="375" customFormat="1" ht="18.899999999999999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6"/>
      <c r="AL144" s="186"/>
      <c r="AM144" s="186"/>
      <c r="AN144" s="186"/>
      <c r="AO144" s="186"/>
      <c r="AP144" s="185"/>
      <c r="AQ144" s="185"/>
      <c r="AR144" s="185"/>
      <c r="AS144" s="185"/>
      <c r="AT144" s="185"/>
      <c r="AU144" s="185"/>
      <c r="AV144" s="185"/>
      <c r="AW144" s="185"/>
      <c r="AX144" s="185"/>
      <c r="AY144" s="185"/>
      <c r="AZ144" s="185"/>
      <c r="BA144" s="185"/>
      <c r="BB144" s="185"/>
      <c r="BC144" s="185"/>
      <c r="BD144" s="185"/>
      <c r="BE144" s="185"/>
      <c r="BF144" s="185"/>
      <c r="BG144" s="185"/>
      <c r="BH144" s="185"/>
      <c r="BI144" s="185"/>
      <c r="BJ144" s="185"/>
      <c r="BK144" s="185"/>
      <c r="BL144" s="185"/>
      <c r="BM144" s="185"/>
      <c r="BN144" s="185"/>
      <c r="BO144" s="185"/>
      <c r="BP144" s="185"/>
      <c r="BQ144" s="185"/>
      <c r="BR144" s="185"/>
      <c r="BS144" s="185"/>
      <c r="BT144" s="185"/>
      <c r="BY144" s="376"/>
    </row>
    <row r="145" spans="1:77" s="375" customFormat="1" ht="18.899999999999999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6"/>
      <c r="AL145" s="186"/>
      <c r="AM145" s="186"/>
      <c r="AN145" s="186"/>
      <c r="AO145" s="186"/>
      <c r="AP145" s="185"/>
      <c r="AQ145" s="185"/>
      <c r="AR145" s="185"/>
      <c r="AS145" s="185"/>
      <c r="AT145" s="185"/>
      <c r="AU145" s="185"/>
      <c r="AV145" s="185"/>
      <c r="AW145" s="185"/>
      <c r="AX145" s="185"/>
      <c r="AY145" s="185"/>
      <c r="AZ145" s="185"/>
      <c r="BA145" s="185"/>
      <c r="BB145" s="185"/>
      <c r="BC145" s="185"/>
      <c r="BD145" s="185"/>
      <c r="BE145" s="185"/>
      <c r="BF145" s="185"/>
      <c r="BG145" s="185"/>
      <c r="BH145" s="185"/>
      <c r="BI145" s="185"/>
      <c r="BJ145" s="185"/>
      <c r="BK145" s="185"/>
      <c r="BL145" s="185"/>
      <c r="BM145" s="185"/>
      <c r="BN145" s="185"/>
      <c r="BO145" s="185"/>
      <c r="BP145" s="185"/>
      <c r="BQ145" s="185"/>
      <c r="BR145" s="185"/>
      <c r="BS145" s="185"/>
      <c r="BT145" s="185"/>
      <c r="BY145" s="376"/>
    </row>
    <row r="146" spans="1:77" s="375" customFormat="1" ht="18.899999999999999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6"/>
      <c r="AL146" s="186"/>
      <c r="AM146" s="186"/>
      <c r="AN146" s="186"/>
      <c r="AO146" s="186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  <c r="BD146" s="185"/>
      <c r="BE146" s="185"/>
      <c r="BF146" s="185"/>
      <c r="BG146" s="185"/>
      <c r="BH146" s="185"/>
      <c r="BI146" s="185"/>
      <c r="BJ146" s="185"/>
      <c r="BK146" s="185"/>
      <c r="BL146" s="185"/>
      <c r="BM146" s="185"/>
      <c r="BN146" s="185"/>
      <c r="BO146" s="185"/>
      <c r="BP146" s="185"/>
      <c r="BQ146" s="185"/>
      <c r="BR146" s="185"/>
      <c r="BS146" s="185"/>
      <c r="BT146" s="185"/>
      <c r="BY146" s="376"/>
    </row>
    <row r="147" spans="1:77" s="375" customFormat="1" ht="18.899999999999999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6"/>
      <c r="AL147" s="186"/>
      <c r="AM147" s="186"/>
      <c r="AN147" s="186"/>
      <c r="AO147" s="186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Y147" s="376"/>
    </row>
    <row r="148" spans="1:77" s="375" customFormat="1" ht="18.899999999999999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6"/>
      <c r="AL148" s="186"/>
      <c r="AM148" s="186"/>
      <c r="AN148" s="186"/>
      <c r="AO148" s="186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  <c r="BD148" s="185"/>
      <c r="BE148" s="185"/>
      <c r="BF148" s="185"/>
      <c r="BG148" s="185"/>
      <c r="BH148" s="185"/>
      <c r="BI148" s="185"/>
      <c r="BJ148" s="185"/>
      <c r="BK148" s="185"/>
      <c r="BL148" s="185"/>
      <c r="BM148" s="185"/>
      <c r="BN148" s="185"/>
      <c r="BO148" s="185"/>
      <c r="BP148" s="185"/>
      <c r="BQ148" s="185"/>
      <c r="BR148" s="185"/>
      <c r="BS148" s="185"/>
      <c r="BT148" s="185"/>
      <c r="BY148" s="376"/>
    </row>
    <row r="149" spans="1:77" s="375" customFormat="1" ht="18.899999999999999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6"/>
      <c r="AL149" s="186"/>
      <c r="AM149" s="186"/>
      <c r="AN149" s="186"/>
      <c r="AO149" s="186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  <c r="BD149" s="185"/>
      <c r="BE149" s="185"/>
      <c r="BF149" s="185"/>
      <c r="BG149" s="185"/>
      <c r="BH149" s="185"/>
      <c r="BI149" s="185"/>
      <c r="BJ149" s="185"/>
      <c r="BK149" s="185"/>
      <c r="BL149" s="185"/>
      <c r="BM149" s="185"/>
      <c r="BN149" s="185"/>
      <c r="BO149" s="185"/>
      <c r="BP149" s="185"/>
      <c r="BQ149" s="185"/>
      <c r="BR149" s="185"/>
      <c r="BS149" s="185"/>
      <c r="BT149" s="185"/>
      <c r="BY149" s="376"/>
    </row>
    <row r="150" spans="1:77" s="375" customFormat="1" ht="18.899999999999999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6"/>
      <c r="AL150" s="186"/>
      <c r="AM150" s="186"/>
      <c r="AN150" s="186"/>
      <c r="AO150" s="186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5"/>
      <c r="BR150" s="185"/>
      <c r="BS150" s="185"/>
      <c r="BT150" s="185"/>
      <c r="BY150" s="376"/>
    </row>
    <row r="151" spans="1:77" s="375" customFormat="1" ht="18.899999999999999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6"/>
      <c r="AL151" s="186"/>
      <c r="AM151" s="186"/>
      <c r="AN151" s="186"/>
      <c r="AO151" s="186"/>
      <c r="AP151" s="185"/>
      <c r="AQ151" s="185"/>
      <c r="AR151" s="185"/>
      <c r="AS151" s="185"/>
      <c r="AT151" s="185"/>
      <c r="AU151" s="185"/>
      <c r="AV151" s="185"/>
      <c r="AW151" s="185"/>
      <c r="AX151" s="185"/>
      <c r="AY151" s="185"/>
      <c r="AZ151" s="185"/>
      <c r="BA151" s="185"/>
      <c r="BB151" s="185"/>
      <c r="BC151" s="185"/>
      <c r="BD151" s="185"/>
      <c r="BE151" s="185"/>
      <c r="BF151" s="185"/>
      <c r="BG151" s="185"/>
      <c r="BH151" s="185"/>
      <c r="BI151" s="185"/>
      <c r="BJ151" s="185"/>
      <c r="BK151" s="185"/>
      <c r="BL151" s="185"/>
      <c r="BM151" s="185"/>
      <c r="BN151" s="185"/>
      <c r="BO151" s="185"/>
      <c r="BP151" s="185"/>
      <c r="BQ151" s="185"/>
      <c r="BR151" s="185"/>
      <c r="BS151" s="185"/>
      <c r="BT151" s="185"/>
      <c r="BY151" s="376"/>
    </row>
    <row r="152" spans="1:77" s="375" customFormat="1" ht="18.899999999999999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6"/>
      <c r="AL152" s="186"/>
      <c r="AM152" s="186"/>
      <c r="AN152" s="186"/>
      <c r="AO152" s="186"/>
      <c r="AP152" s="185"/>
      <c r="AQ152" s="185"/>
      <c r="AR152" s="185"/>
      <c r="AS152" s="185"/>
      <c r="AT152" s="185"/>
      <c r="AU152" s="185"/>
      <c r="AV152" s="185"/>
      <c r="AW152" s="185"/>
      <c r="AX152" s="185"/>
      <c r="AY152" s="185"/>
      <c r="AZ152" s="185"/>
      <c r="BA152" s="185"/>
      <c r="BB152" s="185"/>
      <c r="BC152" s="185"/>
      <c r="BD152" s="185"/>
      <c r="BE152" s="185"/>
      <c r="BF152" s="185"/>
      <c r="BG152" s="185"/>
      <c r="BH152" s="185"/>
      <c r="BI152" s="185"/>
      <c r="BJ152" s="185"/>
      <c r="BK152" s="185"/>
      <c r="BL152" s="185"/>
      <c r="BM152" s="185"/>
      <c r="BN152" s="185"/>
      <c r="BO152" s="185"/>
      <c r="BP152" s="185"/>
      <c r="BQ152" s="185"/>
      <c r="BR152" s="185"/>
      <c r="BS152" s="185"/>
      <c r="BT152" s="185"/>
      <c r="BY152" s="376"/>
    </row>
    <row r="153" spans="1:77" s="375" customFormat="1" ht="18.899999999999999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6"/>
      <c r="AL153" s="186"/>
      <c r="AM153" s="186"/>
      <c r="AN153" s="186"/>
      <c r="AO153" s="186"/>
      <c r="AP153" s="185"/>
      <c r="AQ153" s="185"/>
      <c r="AR153" s="185"/>
      <c r="AS153" s="185"/>
      <c r="AT153" s="185"/>
      <c r="AU153" s="185"/>
      <c r="AV153" s="185"/>
      <c r="AW153" s="185"/>
      <c r="AX153" s="185"/>
      <c r="AY153" s="185"/>
      <c r="AZ153" s="185"/>
      <c r="BA153" s="185"/>
      <c r="BB153" s="185"/>
      <c r="BC153" s="185"/>
      <c r="BD153" s="185"/>
      <c r="BE153" s="185"/>
      <c r="BF153" s="185"/>
      <c r="BG153" s="185"/>
      <c r="BH153" s="185"/>
      <c r="BI153" s="185"/>
      <c r="BJ153" s="185"/>
      <c r="BK153" s="185"/>
      <c r="BL153" s="185"/>
      <c r="BM153" s="185"/>
      <c r="BN153" s="185"/>
      <c r="BO153" s="185"/>
      <c r="BP153" s="185"/>
      <c r="BQ153" s="185"/>
      <c r="BR153" s="185"/>
      <c r="BS153" s="185"/>
      <c r="BT153" s="185"/>
      <c r="BY153" s="376"/>
    </row>
    <row r="154" spans="1:77" s="375" customFormat="1" ht="18.899999999999999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6"/>
      <c r="AL154" s="186"/>
      <c r="AM154" s="186"/>
      <c r="AN154" s="186"/>
      <c r="AO154" s="186"/>
      <c r="AP154" s="185"/>
      <c r="AQ154" s="185"/>
      <c r="AR154" s="185"/>
      <c r="AS154" s="185"/>
      <c r="AT154" s="185"/>
      <c r="AU154" s="185"/>
      <c r="AV154" s="185"/>
      <c r="AW154" s="185"/>
      <c r="AX154" s="185"/>
      <c r="AY154" s="185"/>
      <c r="AZ154" s="185"/>
      <c r="BA154" s="185"/>
      <c r="BB154" s="185"/>
      <c r="BC154" s="185"/>
      <c r="BD154" s="185"/>
      <c r="BE154" s="185"/>
      <c r="BF154" s="185"/>
      <c r="BG154" s="185"/>
      <c r="BH154" s="185"/>
      <c r="BI154" s="185"/>
      <c r="BJ154" s="185"/>
      <c r="BK154" s="185"/>
      <c r="BL154" s="185"/>
      <c r="BM154" s="185"/>
      <c r="BN154" s="185"/>
      <c r="BO154" s="185"/>
      <c r="BP154" s="185"/>
      <c r="BQ154" s="185"/>
      <c r="BR154" s="185"/>
      <c r="BS154" s="185"/>
      <c r="BT154" s="185"/>
      <c r="BY154" s="376"/>
    </row>
    <row r="155" spans="1:77" s="375" customFormat="1" ht="18.899999999999999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6"/>
      <c r="AL155" s="186"/>
      <c r="AM155" s="186"/>
      <c r="AN155" s="186"/>
      <c r="AO155" s="186"/>
      <c r="AP155" s="185"/>
      <c r="AQ155" s="185"/>
      <c r="AR155" s="185"/>
      <c r="AS155" s="185"/>
      <c r="AT155" s="185"/>
      <c r="AU155" s="185"/>
      <c r="AV155" s="185"/>
      <c r="AW155" s="185"/>
      <c r="AX155" s="185"/>
      <c r="AY155" s="185"/>
      <c r="AZ155" s="185"/>
      <c r="BA155" s="185"/>
      <c r="BB155" s="185"/>
      <c r="BC155" s="185"/>
      <c r="BD155" s="185"/>
      <c r="BE155" s="185"/>
      <c r="BF155" s="185"/>
      <c r="BG155" s="185"/>
      <c r="BH155" s="185"/>
      <c r="BI155" s="185"/>
      <c r="BJ155" s="185"/>
      <c r="BK155" s="185"/>
      <c r="BL155" s="185"/>
      <c r="BM155" s="185"/>
      <c r="BN155" s="185"/>
      <c r="BO155" s="185"/>
      <c r="BP155" s="185"/>
      <c r="BQ155" s="185"/>
      <c r="BR155" s="185"/>
      <c r="BS155" s="185"/>
      <c r="BT155" s="185"/>
      <c r="BY155" s="376"/>
    </row>
    <row r="156" spans="1:77" s="375" customFormat="1" ht="18.899999999999999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6"/>
      <c r="AL156" s="186"/>
      <c r="AM156" s="186"/>
      <c r="AN156" s="186"/>
      <c r="AO156" s="186"/>
      <c r="AP156" s="185"/>
      <c r="AQ156" s="185"/>
      <c r="AR156" s="185"/>
      <c r="AS156" s="185"/>
      <c r="AT156" s="185"/>
      <c r="AU156" s="185"/>
      <c r="AV156" s="185"/>
      <c r="AW156" s="185"/>
      <c r="AX156" s="185"/>
      <c r="AY156" s="185"/>
      <c r="AZ156" s="185"/>
      <c r="BA156" s="185"/>
      <c r="BB156" s="185"/>
      <c r="BC156" s="185"/>
      <c r="BD156" s="185"/>
      <c r="BE156" s="185"/>
      <c r="BF156" s="185"/>
      <c r="BG156" s="185"/>
      <c r="BH156" s="185"/>
      <c r="BI156" s="185"/>
      <c r="BJ156" s="185"/>
      <c r="BK156" s="185"/>
      <c r="BL156" s="185"/>
      <c r="BM156" s="185"/>
      <c r="BN156" s="185"/>
      <c r="BO156" s="185"/>
      <c r="BP156" s="185"/>
      <c r="BQ156" s="185"/>
      <c r="BR156" s="185"/>
      <c r="BS156" s="185"/>
      <c r="BT156" s="185"/>
      <c r="BY156" s="376"/>
    </row>
    <row r="157" spans="1:77" s="375" customFormat="1" ht="18.899999999999999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6"/>
      <c r="AL157" s="186"/>
      <c r="AM157" s="186"/>
      <c r="AN157" s="186"/>
      <c r="AO157" s="186"/>
      <c r="AP157" s="185"/>
      <c r="AQ157" s="185"/>
      <c r="AR157" s="185"/>
      <c r="AS157" s="185"/>
      <c r="AT157" s="185"/>
      <c r="AU157" s="185"/>
      <c r="AV157" s="185"/>
      <c r="AW157" s="185"/>
      <c r="AX157" s="185"/>
      <c r="AY157" s="185"/>
      <c r="AZ157" s="185"/>
      <c r="BA157" s="185"/>
      <c r="BB157" s="185"/>
      <c r="BC157" s="185"/>
      <c r="BD157" s="185"/>
      <c r="BE157" s="185"/>
      <c r="BF157" s="185"/>
      <c r="BG157" s="185"/>
      <c r="BH157" s="185"/>
      <c r="BI157" s="185"/>
      <c r="BJ157" s="185"/>
      <c r="BK157" s="185"/>
      <c r="BL157" s="185"/>
      <c r="BM157" s="185"/>
      <c r="BN157" s="185"/>
      <c r="BO157" s="185"/>
      <c r="BP157" s="185"/>
      <c r="BQ157" s="185"/>
      <c r="BR157" s="185"/>
      <c r="BS157" s="185"/>
      <c r="BT157" s="185"/>
      <c r="BY157" s="376"/>
    </row>
    <row r="158" spans="1:77" s="375" customFormat="1" ht="18.899999999999999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6"/>
      <c r="AL158" s="186"/>
      <c r="AM158" s="186"/>
      <c r="AN158" s="186"/>
      <c r="AO158" s="186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5"/>
      <c r="BH158" s="185"/>
      <c r="BI158" s="185"/>
      <c r="BJ158" s="185"/>
      <c r="BK158" s="185"/>
      <c r="BL158" s="185"/>
      <c r="BM158" s="185"/>
      <c r="BN158" s="185"/>
      <c r="BO158" s="185"/>
      <c r="BP158" s="185"/>
      <c r="BQ158" s="185"/>
      <c r="BR158" s="185"/>
      <c r="BS158" s="185"/>
      <c r="BT158" s="185"/>
      <c r="BY158" s="376"/>
    </row>
    <row r="159" spans="1:77" s="375" customFormat="1" ht="18.899999999999999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6"/>
      <c r="AL159" s="186"/>
      <c r="AM159" s="186"/>
      <c r="AN159" s="186"/>
      <c r="AO159" s="186"/>
      <c r="AP159" s="185"/>
      <c r="AQ159" s="185"/>
      <c r="AR159" s="185"/>
      <c r="AS159" s="185"/>
      <c r="AT159" s="185"/>
      <c r="AU159" s="185"/>
      <c r="AV159" s="185"/>
      <c r="AW159" s="185"/>
      <c r="AX159" s="185"/>
      <c r="AY159" s="185"/>
      <c r="AZ159" s="185"/>
      <c r="BA159" s="185"/>
      <c r="BB159" s="185"/>
      <c r="BC159" s="185"/>
      <c r="BD159" s="185"/>
      <c r="BE159" s="185"/>
      <c r="BF159" s="185"/>
      <c r="BG159" s="185"/>
      <c r="BH159" s="185"/>
      <c r="BI159" s="185"/>
      <c r="BJ159" s="185"/>
      <c r="BK159" s="185"/>
      <c r="BL159" s="185"/>
      <c r="BM159" s="185"/>
      <c r="BN159" s="185"/>
      <c r="BO159" s="185"/>
      <c r="BP159" s="185"/>
      <c r="BQ159" s="185"/>
      <c r="BR159" s="185"/>
      <c r="BS159" s="185"/>
      <c r="BT159" s="185"/>
      <c r="BY159" s="376"/>
    </row>
    <row r="160" spans="1:77" s="375" customFormat="1" ht="18.899999999999999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6"/>
      <c r="AL160" s="186"/>
      <c r="AM160" s="186"/>
      <c r="AN160" s="186"/>
      <c r="AO160" s="186"/>
      <c r="AP160" s="185"/>
      <c r="AQ160" s="185"/>
      <c r="AR160" s="185"/>
      <c r="AS160" s="185"/>
      <c r="AT160" s="185"/>
      <c r="AU160" s="185"/>
      <c r="AV160" s="185"/>
      <c r="AW160" s="185"/>
      <c r="AX160" s="185"/>
      <c r="AY160" s="185"/>
      <c r="AZ160" s="185"/>
      <c r="BA160" s="185"/>
      <c r="BB160" s="185"/>
      <c r="BC160" s="185"/>
      <c r="BD160" s="185"/>
      <c r="BE160" s="185"/>
      <c r="BF160" s="185"/>
      <c r="BG160" s="185"/>
      <c r="BH160" s="185"/>
      <c r="BI160" s="185"/>
      <c r="BJ160" s="185"/>
      <c r="BK160" s="185"/>
      <c r="BL160" s="185"/>
      <c r="BM160" s="185"/>
      <c r="BN160" s="185"/>
      <c r="BO160" s="185"/>
      <c r="BP160" s="185"/>
      <c r="BQ160" s="185"/>
      <c r="BR160" s="185"/>
      <c r="BS160" s="185"/>
      <c r="BT160" s="185"/>
      <c r="BY160" s="376"/>
    </row>
    <row r="161" spans="1:77" s="375" customFormat="1" ht="18.899999999999999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6"/>
      <c r="AL161" s="186"/>
      <c r="AM161" s="186"/>
      <c r="AN161" s="186"/>
      <c r="AO161" s="186"/>
      <c r="AP161" s="185"/>
      <c r="AQ161" s="185"/>
      <c r="AR161" s="185"/>
      <c r="AS161" s="185"/>
      <c r="AT161" s="185"/>
      <c r="AU161" s="185"/>
      <c r="AV161" s="185"/>
      <c r="AW161" s="185"/>
      <c r="AX161" s="185"/>
      <c r="AY161" s="185"/>
      <c r="AZ161" s="185"/>
      <c r="BA161" s="185"/>
      <c r="BB161" s="185"/>
      <c r="BC161" s="185"/>
      <c r="BD161" s="185"/>
      <c r="BE161" s="185"/>
      <c r="BF161" s="185"/>
      <c r="BG161" s="185"/>
      <c r="BH161" s="185"/>
      <c r="BI161" s="185"/>
      <c r="BJ161" s="185"/>
      <c r="BK161" s="185"/>
      <c r="BL161" s="185"/>
      <c r="BM161" s="185"/>
      <c r="BN161" s="185"/>
      <c r="BO161" s="185"/>
      <c r="BP161" s="185"/>
      <c r="BQ161" s="185"/>
      <c r="BR161" s="185"/>
      <c r="BS161" s="185"/>
      <c r="BT161" s="185"/>
      <c r="BY161" s="376"/>
    </row>
    <row r="162" spans="1:77" s="375" customFormat="1" ht="18.899999999999999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6"/>
      <c r="AL162" s="186"/>
      <c r="AM162" s="186"/>
      <c r="AN162" s="186"/>
      <c r="AO162" s="186"/>
      <c r="AP162" s="185"/>
      <c r="AQ162" s="185"/>
      <c r="AR162" s="185"/>
      <c r="AS162" s="185"/>
      <c r="AT162" s="185"/>
      <c r="AU162" s="185"/>
      <c r="AV162" s="185"/>
      <c r="AW162" s="185"/>
      <c r="AX162" s="185"/>
      <c r="AY162" s="185"/>
      <c r="AZ162" s="185"/>
      <c r="BA162" s="185"/>
      <c r="BB162" s="185"/>
      <c r="BC162" s="185"/>
      <c r="BD162" s="185"/>
      <c r="BE162" s="185"/>
      <c r="BF162" s="185"/>
      <c r="BG162" s="185"/>
      <c r="BH162" s="185"/>
      <c r="BI162" s="185"/>
      <c r="BJ162" s="185"/>
      <c r="BK162" s="185"/>
      <c r="BL162" s="185"/>
      <c r="BM162" s="185"/>
      <c r="BN162" s="185"/>
      <c r="BO162" s="185"/>
      <c r="BP162" s="185"/>
      <c r="BQ162" s="185"/>
      <c r="BR162" s="185"/>
      <c r="BS162" s="185"/>
      <c r="BT162" s="185"/>
      <c r="BY162" s="376"/>
    </row>
    <row r="163" spans="1:77" s="375" customFormat="1" ht="18.899999999999999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6"/>
      <c r="AL163" s="186"/>
      <c r="AM163" s="186"/>
      <c r="AN163" s="186"/>
      <c r="AO163" s="186"/>
      <c r="AP163" s="185"/>
      <c r="AQ163" s="185"/>
      <c r="AR163" s="185"/>
      <c r="AS163" s="185"/>
      <c r="AT163" s="185"/>
      <c r="AU163" s="185"/>
      <c r="AV163" s="185"/>
      <c r="AW163" s="185"/>
      <c r="AX163" s="185"/>
      <c r="AY163" s="185"/>
      <c r="AZ163" s="185"/>
      <c r="BA163" s="185"/>
      <c r="BB163" s="185"/>
      <c r="BC163" s="185"/>
      <c r="BD163" s="185"/>
      <c r="BE163" s="185"/>
      <c r="BF163" s="185"/>
      <c r="BG163" s="185"/>
      <c r="BH163" s="185"/>
      <c r="BI163" s="185"/>
      <c r="BJ163" s="185"/>
      <c r="BK163" s="185"/>
      <c r="BL163" s="185"/>
      <c r="BM163" s="185"/>
      <c r="BN163" s="185"/>
      <c r="BO163" s="185"/>
      <c r="BP163" s="185"/>
      <c r="BQ163" s="185"/>
      <c r="BR163" s="185"/>
      <c r="BS163" s="185"/>
      <c r="BT163" s="185"/>
      <c r="BY163" s="376"/>
    </row>
    <row r="164" spans="1:77" s="375" customFormat="1" ht="18.899999999999999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6"/>
      <c r="AL164" s="186"/>
      <c r="AM164" s="186"/>
      <c r="AN164" s="186"/>
      <c r="AO164" s="186"/>
      <c r="AP164" s="185"/>
      <c r="AQ164" s="185"/>
      <c r="AR164" s="185"/>
      <c r="AS164" s="185"/>
      <c r="AT164" s="185"/>
      <c r="AU164" s="185"/>
      <c r="AV164" s="185"/>
      <c r="AW164" s="185"/>
      <c r="AX164" s="185"/>
      <c r="AY164" s="185"/>
      <c r="AZ164" s="185"/>
      <c r="BA164" s="185"/>
      <c r="BB164" s="185"/>
      <c r="BC164" s="185"/>
      <c r="BD164" s="185"/>
      <c r="BE164" s="185"/>
      <c r="BF164" s="185"/>
      <c r="BG164" s="185"/>
      <c r="BH164" s="185"/>
      <c r="BI164" s="185"/>
      <c r="BJ164" s="185"/>
      <c r="BK164" s="185"/>
      <c r="BL164" s="185"/>
      <c r="BM164" s="185"/>
      <c r="BN164" s="185"/>
      <c r="BO164" s="185"/>
      <c r="BP164" s="185"/>
      <c r="BQ164" s="185"/>
      <c r="BR164" s="185"/>
      <c r="BS164" s="185"/>
      <c r="BT164" s="185"/>
      <c r="BY164" s="376"/>
    </row>
    <row r="165" spans="1:77" s="375" customFormat="1" ht="18.899999999999999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6"/>
      <c r="AL165" s="186"/>
      <c r="AM165" s="186"/>
      <c r="AN165" s="186"/>
      <c r="AO165" s="186"/>
      <c r="AP165" s="185"/>
      <c r="AQ165" s="185"/>
      <c r="AR165" s="185"/>
      <c r="AS165" s="185"/>
      <c r="AT165" s="185"/>
      <c r="AU165" s="185"/>
      <c r="AV165" s="185"/>
      <c r="AW165" s="185"/>
      <c r="AX165" s="185"/>
      <c r="AY165" s="185"/>
      <c r="AZ165" s="185"/>
      <c r="BA165" s="185"/>
      <c r="BB165" s="185"/>
      <c r="BC165" s="185"/>
      <c r="BD165" s="185"/>
      <c r="BE165" s="185"/>
      <c r="BF165" s="185"/>
      <c r="BG165" s="185"/>
      <c r="BH165" s="185"/>
      <c r="BI165" s="185"/>
      <c r="BJ165" s="185"/>
      <c r="BK165" s="185"/>
      <c r="BL165" s="185"/>
      <c r="BM165" s="185"/>
      <c r="BN165" s="185"/>
      <c r="BO165" s="185"/>
      <c r="BP165" s="185"/>
      <c r="BQ165" s="185"/>
      <c r="BR165" s="185"/>
      <c r="BS165" s="185"/>
      <c r="BT165" s="185"/>
      <c r="BY165" s="376"/>
    </row>
    <row r="166" spans="1:77" s="375" customFormat="1" ht="18.899999999999999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6"/>
      <c r="AL166" s="186"/>
      <c r="AM166" s="186"/>
      <c r="AN166" s="186"/>
      <c r="AO166" s="186"/>
      <c r="AP166" s="185"/>
      <c r="AQ166" s="185"/>
      <c r="AR166" s="185"/>
      <c r="AS166" s="185"/>
      <c r="AT166" s="185"/>
      <c r="AU166" s="185"/>
      <c r="AV166" s="185"/>
      <c r="AW166" s="185"/>
      <c r="AX166" s="185"/>
      <c r="AY166" s="185"/>
      <c r="AZ166" s="185"/>
      <c r="BA166" s="185"/>
      <c r="BB166" s="185"/>
      <c r="BC166" s="185"/>
      <c r="BD166" s="185"/>
      <c r="BE166" s="185"/>
      <c r="BF166" s="185"/>
      <c r="BG166" s="185"/>
      <c r="BH166" s="185"/>
      <c r="BI166" s="185"/>
      <c r="BJ166" s="185"/>
      <c r="BK166" s="185"/>
      <c r="BL166" s="185"/>
      <c r="BM166" s="185"/>
      <c r="BN166" s="185"/>
      <c r="BO166" s="185"/>
      <c r="BP166" s="185"/>
      <c r="BQ166" s="185"/>
      <c r="BR166" s="185"/>
      <c r="BS166" s="185"/>
      <c r="BT166" s="185"/>
      <c r="BY166" s="376"/>
    </row>
    <row r="167" spans="1:77" s="375" customFormat="1" ht="18.899999999999999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6"/>
      <c r="AL167" s="186"/>
      <c r="AM167" s="186"/>
      <c r="AN167" s="186"/>
      <c r="AO167" s="186"/>
      <c r="AP167" s="185"/>
      <c r="AQ167" s="185"/>
      <c r="AR167" s="185"/>
      <c r="AS167" s="185"/>
      <c r="AT167" s="185"/>
      <c r="AU167" s="185"/>
      <c r="AV167" s="185"/>
      <c r="AW167" s="185"/>
      <c r="AX167" s="185"/>
      <c r="AY167" s="185"/>
      <c r="AZ167" s="185"/>
      <c r="BA167" s="185"/>
      <c r="BB167" s="185"/>
      <c r="BC167" s="185"/>
      <c r="BD167" s="185"/>
      <c r="BE167" s="185"/>
      <c r="BF167" s="185"/>
      <c r="BG167" s="185"/>
      <c r="BH167" s="185"/>
      <c r="BI167" s="185"/>
      <c r="BJ167" s="185"/>
      <c r="BK167" s="185"/>
      <c r="BL167" s="185"/>
      <c r="BM167" s="185"/>
      <c r="BN167" s="185"/>
      <c r="BO167" s="185"/>
      <c r="BP167" s="185"/>
      <c r="BQ167" s="185"/>
      <c r="BR167" s="185"/>
      <c r="BS167" s="185"/>
      <c r="BT167" s="185"/>
      <c r="BY167" s="376"/>
    </row>
    <row r="168" spans="1:77" s="375" customFormat="1" ht="18.899999999999999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6"/>
      <c r="AL168" s="186"/>
      <c r="AM168" s="186"/>
      <c r="AN168" s="186"/>
      <c r="AO168" s="186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5"/>
      <c r="BS168" s="185"/>
      <c r="BT168" s="185"/>
      <c r="BY168" s="376"/>
    </row>
    <row r="169" spans="1:77" s="375" customFormat="1" ht="18.899999999999999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6"/>
      <c r="AL169" s="186"/>
      <c r="AM169" s="186"/>
      <c r="AN169" s="186"/>
      <c r="AO169" s="186"/>
      <c r="AP169" s="185"/>
      <c r="AQ169" s="185"/>
      <c r="AR169" s="185"/>
      <c r="AS169" s="185"/>
      <c r="AT169" s="185"/>
      <c r="AU169" s="185"/>
      <c r="AV169" s="185"/>
      <c r="AW169" s="185"/>
      <c r="AX169" s="185"/>
      <c r="AY169" s="185"/>
      <c r="AZ169" s="185"/>
      <c r="BA169" s="185"/>
      <c r="BB169" s="185"/>
      <c r="BC169" s="185"/>
      <c r="BD169" s="185"/>
      <c r="BE169" s="185"/>
      <c r="BF169" s="185"/>
      <c r="BG169" s="185"/>
      <c r="BH169" s="185"/>
      <c r="BI169" s="185"/>
      <c r="BJ169" s="185"/>
      <c r="BK169" s="185"/>
      <c r="BL169" s="185"/>
      <c r="BM169" s="185"/>
      <c r="BN169" s="185"/>
      <c r="BO169" s="185"/>
      <c r="BP169" s="185"/>
      <c r="BQ169" s="185"/>
      <c r="BR169" s="185"/>
      <c r="BS169" s="185"/>
      <c r="BT169" s="185"/>
      <c r="BY169" s="376"/>
    </row>
    <row r="170" spans="1:77" s="375" customFormat="1" ht="18.899999999999999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6"/>
      <c r="AL170" s="186"/>
      <c r="AM170" s="186"/>
      <c r="AN170" s="186"/>
      <c r="AO170" s="186"/>
      <c r="AP170" s="185"/>
      <c r="AQ170" s="185"/>
      <c r="AR170" s="185"/>
      <c r="AS170" s="185"/>
      <c r="AT170" s="185"/>
      <c r="AU170" s="185"/>
      <c r="AV170" s="185"/>
      <c r="AW170" s="185"/>
      <c r="AX170" s="185"/>
      <c r="AY170" s="185"/>
      <c r="AZ170" s="185"/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  <c r="BO170" s="185"/>
      <c r="BP170" s="185"/>
      <c r="BQ170" s="185"/>
      <c r="BR170" s="185"/>
      <c r="BS170" s="185"/>
      <c r="BT170" s="185"/>
      <c r="BY170" s="376"/>
    </row>
    <row r="171" spans="1:77" s="375" customFormat="1" ht="18.899999999999999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6"/>
      <c r="AL171" s="186"/>
      <c r="AM171" s="186"/>
      <c r="AN171" s="186"/>
      <c r="AO171" s="186"/>
      <c r="AP171" s="185"/>
      <c r="AQ171" s="185"/>
      <c r="AR171" s="185"/>
      <c r="AS171" s="185"/>
      <c r="AT171" s="185"/>
      <c r="AU171" s="185"/>
      <c r="AV171" s="185"/>
      <c r="AW171" s="185"/>
      <c r="AX171" s="185"/>
      <c r="AY171" s="185"/>
      <c r="AZ171" s="185"/>
      <c r="BA171" s="185"/>
      <c r="BB171" s="185"/>
      <c r="BC171" s="185"/>
      <c r="BD171" s="185"/>
      <c r="BE171" s="185"/>
      <c r="BF171" s="185"/>
      <c r="BG171" s="185"/>
      <c r="BH171" s="185"/>
      <c r="BI171" s="185"/>
      <c r="BJ171" s="185"/>
      <c r="BK171" s="185"/>
      <c r="BL171" s="185"/>
      <c r="BM171" s="185"/>
      <c r="BN171" s="185"/>
      <c r="BO171" s="185"/>
      <c r="BP171" s="185"/>
      <c r="BQ171" s="185"/>
      <c r="BR171" s="185"/>
      <c r="BS171" s="185"/>
      <c r="BT171" s="185"/>
      <c r="BY171" s="376"/>
    </row>
    <row r="172" spans="1:77" s="375" customFormat="1" ht="18.899999999999999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6"/>
      <c r="AL172" s="186"/>
      <c r="AM172" s="186"/>
      <c r="AN172" s="186"/>
      <c r="AO172" s="186"/>
      <c r="AP172" s="185"/>
      <c r="AQ172" s="185"/>
      <c r="AR172" s="185"/>
      <c r="AS172" s="185"/>
      <c r="AT172" s="185"/>
      <c r="AU172" s="185"/>
      <c r="AV172" s="185"/>
      <c r="AW172" s="185"/>
      <c r="AX172" s="185"/>
      <c r="AY172" s="185"/>
      <c r="AZ172" s="185"/>
      <c r="BA172" s="185"/>
      <c r="BB172" s="185"/>
      <c r="BC172" s="185"/>
      <c r="BD172" s="185"/>
      <c r="BE172" s="185"/>
      <c r="BF172" s="185"/>
      <c r="BG172" s="185"/>
      <c r="BH172" s="185"/>
      <c r="BI172" s="185"/>
      <c r="BJ172" s="185"/>
      <c r="BK172" s="185"/>
      <c r="BL172" s="185"/>
      <c r="BM172" s="185"/>
      <c r="BN172" s="185"/>
      <c r="BO172" s="185"/>
      <c r="BP172" s="185"/>
      <c r="BQ172" s="185"/>
      <c r="BR172" s="185"/>
      <c r="BS172" s="185"/>
      <c r="BT172" s="185"/>
      <c r="BY172" s="376"/>
    </row>
    <row r="173" spans="1:77" s="375" customFormat="1" ht="18.899999999999999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6"/>
      <c r="AL173" s="186"/>
      <c r="AM173" s="186"/>
      <c r="AN173" s="186"/>
      <c r="AO173" s="186"/>
      <c r="AP173" s="185"/>
      <c r="AQ173" s="185"/>
      <c r="AR173" s="185"/>
      <c r="AS173" s="185"/>
      <c r="AT173" s="185"/>
      <c r="AU173" s="185"/>
      <c r="AV173" s="185"/>
      <c r="AW173" s="185"/>
      <c r="AX173" s="185"/>
      <c r="AY173" s="185"/>
      <c r="AZ173" s="185"/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185"/>
      <c r="BN173" s="185"/>
      <c r="BO173" s="185"/>
      <c r="BP173" s="185"/>
      <c r="BQ173" s="185"/>
      <c r="BR173" s="185"/>
      <c r="BS173" s="185"/>
      <c r="BT173" s="185"/>
      <c r="BY173" s="376"/>
    </row>
    <row r="174" spans="1:77" s="375" customFormat="1" ht="18.899999999999999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6"/>
      <c r="AL174" s="186"/>
      <c r="AM174" s="186"/>
      <c r="AN174" s="186"/>
      <c r="AO174" s="186"/>
      <c r="AP174" s="185"/>
      <c r="AQ174" s="185"/>
      <c r="AR174" s="185"/>
      <c r="AS174" s="185"/>
      <c r="AT174" s="185"/>
      <c r="AU174" s="185"/>
      <c r="AV174" s="185"/>
      <c r="AW174" s="185"/>
      <c r="AX174" s="185"/>
      <c r="AY174" s="185"/>
      <c r="AZ174" s="185"/>
      <c r="BA174" s="185"/>
      <c r="BB174" s="185"/>
      <c r="BC174" s="185"/>
      <c r="BD174" s="185"/>
      <c r="BE174" s="185"/>
      <c r="BF174" s="185"/>
      <c r="BG174" s="185"/>
      <c r="BH174" s="185"/>
      <c r="BI174" s="185"/>
      <c r="BJ174" s="185"/>
      <c r="BK174" s="185"/>
      <c r="BL174" s="185"/>
      <c r="BM174" s="185"/>
      <c r="BN174" s="185"/>
      <c r="BO174" s="185"/>
      <c r="BP174" s="185"/>
      <c r="BQ174" s="185"/>
      <c r="BR174" s="185"/>
      <c r="BS174" s="185"/>
      <c r="BT174" s="185"/>
      <c r="BY174" s="376"/>
    </row>
    <row r="175" spans="1:77" s="375" customFormat="1" ht="18.899999999999999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6"/>
      <c r="AL175" s="186"/>
      <c r="AM175" s="186"/>
      <c r="AN175" s="186"/>
      <c r="AO175" s="186"/>
      <c r="AP175" s="185"/>
      <c r="AQ175" s="185"/>
      <c r="AR175" s="185"/>
      <c r="AS175" s="185"/>
      <c r="AT175" s="185"/>
      <c r="AU175" s="185"/>
      <c r="AV175" s="185"/>
      <c r="AW175" s="185"/>
      <c r="AX175" s="185"/>
      <c r="AY175" s="185"/>
      <c r="AZ175" s="185"/>
      <c r="BA175" s="185"/>
      <c r="BB175" s="185"/>
      <c r="BC175" s="185"/>
      <c r="BD175" s="185"/>
      <c r="BE175" s="185"/>
      <c r="BF175" s="185"/>
      <c r="BG175" s="185"/>
      <c r="BH175" s="185"/>
      <c r="BI175" s="185"/>
      <c r="BJ175" s="185"/>
      <c r="BK175" s="185"/>
      <c r="BL175" s="185"/>
      <c r="BM175" s="185"/>
      <c r="BN175" s="185"/>
      <c r="BO175" s="185"/>
      <c r="BP175" s="185"/>
      <c r="BQ175" s="185"/>
      <c r="BR175" s="185"/>
      <c r="BS175" s="185"/>
      <c r="BT175" s="185"/>
      <c r="BY175" s="376"/>
    </row>
    <row r="176" spans="1:77" s="375" customFormat="1" ht="18.899999999999999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6"/>
      <c r="AL176" s="186"/>
      <c r="AM176" s="186"/>
      <c r="AN176" s="186"/>
      <c r="AO176" s="186"/>
      <c r="AP176" s="185"/>
      <c r="AQ176" s="185"/>
      <c r="AR176" s="185"/>
      <c r="AS176" s="185"/>
      <c r="AT176" s="185"/>
      <c r="AU176" s="185"/>
      <c r="AV176" s="185"/>
      <c r="AW176" s="185"/>
      <c r="AX176" s="185"/>
      <c r="AY176" s="185"/>
      <c r="AZ176" s="185"/>
      <c r="BA176" s="185"/>
      <c r="BB176" s="185"/>
      <c r="BC176" s="185"/>
      <c r="BD176" s="185"/>
      <c r="BE176" s="185"/>
      <c r="BF176" s="185"/>
      <c r="BG176" s="185"/>
      <c r="BH176" s="185"/>
      <c r="BI176" s="185"/>
      <c r="BJ176" s="185"/>
      <c r="BK176" s="185"/>
      <c r="BL176" s="185"/>
      <c r="BM176" s="185"/>
      <c r="BN176" s="185"/>
      <c r="BO176" s="185"/>
      <c r="BP176" s="185"/>
      <c r="BQ176" s="185"/>
      <c r="BR176" s="185"/>
      <c r="BS176" s="185"/>
      <c r="BT176" s="185"/>
      <c r="BY176" s="376"/>
    </row>
    <row r="177" spans="1:77" s="375" customFormat="1" ht="18.899999999999999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6"/>
      <c r="AL177" s="186"/>
      <c r="AM177" s="186"/>
      <c r="AN177" s="186"/>
      <c r="AO177" s="186"/>
      <c r="AP177" s="185"/>
      <c r="AQ177" s="185"/>
      <c r="AR177" s="185"/>
      <c r="AS177" s="185"/>
      <c r="AT177" s="185"/>
      <c r="AU177" s="185"/>
      <c r="AV177" s="185"/>
      <c r="AW177" s="185"/>
      <c r="AX177" s="185"/>
      <c r="AY177" s="185"/>
      <c r="AZ177" s="185"/>
      <c r="BA177" s="185"/>
      <c r="BB177" s="185"/>
      <c r="BC177" s="185"/>
      <c r="BD177" s="185"/>
      <c r="BE177" s="185"/>
      <c r="BF177" s="185"/>
      <c r="BG177" s="185"/>
      <c r="BH177" s="185"/>
      <c r="BI177" s="185"/>
      <c r="BJ177" s="185"/>
      <c r="BK177" s="185"/>
      <c r="BL177" s="185"/>
      <c r="BM177" s="185"/>
      <c r="BN177" s="185"/>
      <c r="BO177" s="185"/>
      <c r="BP177" s="185"/>
      <c r="BQ177" s="185"/>
      <c r="BR177" s="185"/>
      <c r="BS177" s="185"/>
      <c r="BT177" s="185"/>
      <c r="BY177" s="376"/>
    </row>
    <row r="178" spans="1:77" s="375" customFormat="1" ht="18.899999999999999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6"/>
      <c r="AL178" s="186"/>
      <c r="AM178" s="186"/>
      <c r="AN178" s="186"/>
      <c r="AO178" s="186"/>
      <c r="AP178" s="185"/>
      <c r="AQ178" s="185"/>
      <c r="AR178" s="185"/>
      <c r="AS178" s="185"/>
      <c r="AT178" s="185"/>
      <c r="AU178" s="185"/>
      <c r="AV178" s="185"/>
      <c r="AW178" s="185"/>
      <c r="AX178" s="185"/>
      <c r="AY178" s="185"/>
      <c r="AZ178" s="185"/>
      <c r="BA178" s="185"/>
      <c r="BB178" s="185"/>
      <c r="BC178" s="185"/>
      <c r="BD178" s="185"/>
      <c r="BE178" s="185"/>
      <c r="BF178" s="185"/>
      <c r="BG178" s="185"/>
      <c r="BH178" s="185"/>
      <c r="BI178" s="185"/>
      <c r="BJ178" s="185"/>
      <c r="BK178" s="185"/>
      <c r="BL178" s="185"/>
      <c r="BM178" s="185"/>
      <c r="BN178" s="185"/>
      <c r="BO178" s="185"/>
      <c r="BP178" s="185"/>
      <c r="BQ178" s="185"/>
      <c r="BR178" s="185"/>
      <c r="BS178" s="185"/>
      <c r="BT178" s="185"/>
      <c r="BY178" s="376"/>
    </row>
    <row r="179" spans="1:77" s="375" customFormat="1" ht="18.899999999999999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6"/>
      <c r="AL179" s="186"/>
      <c r="AM179" s="186"/>
      <c r="AN179" s="186"/>
      <c r="AO179" s="186"/>
      <c r="AP179" s="185"/>
      <c r="AQ179" s="185"/>
      <c r="AR179" s="185"/>
      <c r="AS179" s="185"/>
      <c r="AT179" s="185"/>
      <c r="AU179" s="185"/>
      <c r="AV179" s="185"/>
      <c r="AW179" s="185"/>
      <c r="AX179" s="185"/>
      <c r="AY179" s="185"/>
      <c r="AZ179" s="185"/>
      <c r="BA179" s="185"/>
      <c r="BB179" s="185"/>
      <c r="BC179" s="185"/>
      <c r="BD179" s="185"/>
      <c r="BE179" s="185"/>
      <c r="BF179" s="185"/>
      <c r="BG179" s="185"/>
      <c r="BH179" s="185"/>
      <c r="BI179" s="185"/>
      <c r="BJ179" s="185"/>
      <c r="BK179" s="185"/>
      <c r="BL179" s="185"/>
      <c r="BM179" s="185"/>
      <c r="BN179" s="185"/>
      <c r="BO179" s="185"/>
      <c r="BP179" s="185"/>
      <c r="BQ179" s="185"/>
      <c r="BR179" s="185"/>
      <c r="BS179" s="185"/>
      <c r="BT179" s="185"/>
      <c r="BY179" s="376"/>
    </row>
    <row r="180" spans="1:77" s="375" customFormat="1" ht="18.899999999999999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  <c r="AK180" s="186"/>
      <c r="AL180" s="186"/>
      <c r="AM180" s="186"/>
      <c r="AN180" s="186"/>
      <c r="AO180" s="186"/>
      <c r="AP180" s="185"/>
      <c r="AQ180" s="185"/>
      <c r="AR180" s="185"/>
      <c r="AS180" s="185"/>
      <c r="AT180" s="185"/>
      <c r="AU180" s="185"/>
      <c r="AV180" s="185"/>
      <c r="AW180" s="185"/>
      <c r="AX180" s="185"/>
      <c r="AY180" s="185"/>
      <c r="AZ180" s="185"/>
      <c r="BA180" s="185"/>
      <c r="BB180" s="185"/>
      <c r="BC180" s="185"/>
      <c r="BD180" s="185"/>
      <c r="BE180" s="185"/>
      <c r="BF180" s="185"/>
      <c r="BG180" s="185"/>
      <c r="BH180" s="185"/>
      <c r="BI180" s="185"/>
      <c r="BJ180" s="185"/>
      <c r="BK180" s="185"/>
      <c r="BL180" s="185"/>
      <c r="BM180" s="185"/>
      <c r="BN180" s="185"/>
      <c r="BO180" s="185"/>
      <c r="BP180" s="185"/>
      <c r="BQ180" s="185"/>
      <c r="BR180" s="185"/>
      <c r="BS180" s="185"/>
      <c r="BT180" s="185"/>
      <c r="BY180" s="376"/>
    </row>
    <row r="181" spans="1:77" s="375" customFormat="1" ht="18.899999999999999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6"/>
      <c r="AL181" s="186"/>
      <c r="AM181" s="186"/>
      <c r="AN181" s="186"/>
      <c r="AO181" s="186"/>
      <c r="AP181" s="185"/>
      <c r="AQ181" s="185"/>
      <c r="AR181" s="185"/>
      <c r="AS181" s="185"/>
      <c r="AT181" s="185"/>
      <c r="AU181" s="185"/>
      <c r="AV181" s="185"/>
      <c r="AW181" s="185"/>
      <c r="AX181" s="185"/>
      <c r="AY181" s="185"/>
      <c r="AZ181" s="185"/>
      <c r="BA181" s="185"/>
      <c r="BB181" s="185"/>
      <c r="BC181" s="185"/>
      <c r="BD181" s="185"/>
      <c r="BE181" s="185"/>
      <c r="BF181" s="185"/>
      <c r="BG181" s="185"/>
      <c r="BH181" s="185"/>
      <c r="BI181" s="185"/>
      <c r="BJ181" s="185"/>
      <c r="BK181" s="185"/>
      <c r="BL181" s="185"/>
      <c r="BM181" s="185"/>
      <c r="BN181" s="185"/>
      <c r="BO181" s="185"/>
      <c r="BP181" s="185"/>
      <c r="BQ181" s="185"/>
      <c r="BR181" s="185"/>
      <c r="BS181" s="185"/>
      <c r="BT181" s="185"/>
      <c r="BY181" s="376"/>
    </row>
    <row r="182" spans="1:77" s="375" customFormat="1" ht="18.899999999999999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6"/>
      <c r="AL182" s="186"/>
      <c r="AM182" s="186"/>
      <c r="AN182" s="186"/>
      <c r="AO182" s="186"/>
      <c r="AP182" s="185"/>
      <c r="AQ182" s="185"/>
      <c r="AR182" s="185"/>
      <c r="AS182" s="185"/>
      <c r="AT182" s="185"/>
      <c r="AU182" s="185"/>
      <c r="AV182" s="185"/>
      <c r="AW182" s="185"/>
      <c r="AX182" s="185"/>
      <c r="AY182" s="185"/>
      <c r="AZ182" s="185"/>
      <c r="BA182" s="185"/>
      <c r="BB182" s="185"/>
      <c r="BC182" s="185"/>
      <c r="BD182" s="185"/>
      <c r="BE182" s="185"/>
      <c r="BF182" s="185"/>
      <c r="BG182" s="185"/>
      <c r="BH182" s="185"/>
      <c r="BI182" s="185"/>
      <c r="BJ182" s="185"/>
      <c r="BK182" s="185"/>
      <c r="BL182" s="185"/>
      <c r="BM182" s="185"/>
      <c r="BN182" s="185"/>
      <c r="BO182" s="185"/>
      <c r="BP182" s="185"/>
      <c r="BQ182" s="185"/>
      <c r="BR182" s="185"/>
      <c r="BS182" s="185"/>
      <c r="BT182" s="185"/>
      <c r="BY182" s="376"/>
    </row>
    <row r="183" spans="1:77" s="375" customFormat="1" ht="18.899999999999999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6"/>
      <c r="AL183" s="186"/>
      <c r="AM183" s="186"/>
      <c r="AN183" s="186"/>
      <c r="AO183" s="186"/>
      <c r="AP183" s="185"/>
      <c r="AQ183" s="185"/>
      <c r="AR183" s="185"/>
      <c r="AS183" s="185"/>
      <c r="AT183" s="185"/>
      <c r="AU183" s="185"/>
      <c r="AV183" s="185"/>
      <c r="AW183" s="185"/>
      <c r="AX183" s="185"/>
      <c r="AY183" s="185"/>
      <c r="AZ183" s="185"/>
      <c r="BA183" s="185"/>
      <c r="BB183" s="185"/>
      <c r="BC183" s="185"/>
      <c r="BD183" s="185"/>
      <c r="BE183" s="185"/>
      <c r="BF183" s="185"/>
      <c r="BG183" s="185"/>
      <c r="BH183" s="185"/>
      <c r="BI183" s="185"/>
      <c r="BJ183" s="185"/>
      <c r="BK183" s="185"/>
      <c r="BL183" s="185"/>
      <c r="BM183" s="185"/>
      <c r="BN183" s="185"/>
      <c r="BO183" s="185"/>
      <c r="BP183" s="185"/>
      <c r="BQ183" s="185"/>
      <c r="BR183" s="185"/>
      <c r="BS183" s="185"/>
      <c r="BT183" s="185"/>
      <c r="BY183" s="376"/>
    </row>
    <row r="184" spans="1:77" s="375" customFormat="1" ht="18.899999999999999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6"/>
      <c r="AL184" s="186"/>
      <c r="AM184" s="186"/>
      <c r="AN184" s="186"/>
      <c r="AO184" s="186"/>
      <c r="AP184" s="185"/>
      <c r="AQ184" s="185"/>
      <c r="AR184" s="185"/>
      <c r="AS184" s="185"/>
      <c r="AT184" s="185"/>
      <c r="AU184" s="185"/>
      <c r="AV184" s="185"/>
      <c r="AW184" s="185"/>
      <c r="AX184" s="185"/>
      <c r="AY184" s="185"/>
      <c r="AZ184" s="185"/>
      <c r="BA184" s="185"/>
      <c r="BB184" s="185"/>
      <c r="BC184" s="185"/>
      <c r="BD184" s="185"/>
      <c r="BE184" s="185"/>
      <c r="BF184" s="185"/>
      <c r="BG184" s="185"/>
      <c r="BH184" s="185"/>
      <c r="BI184" s="185"/>
      <c r="BJ184" s="185"/>
      <c r="BK184" s="185"/>
      <c r="BL184" s="185"/>
      <c r="BM184" s="185"/>
      <c r="BN184" s="185"/>
      <c r="BO184" s="185"/>
      <c r="BP184" s="185"/>
      <c r="BQ184" s="185"/>
      <c r="BR184" s="185"/>
      <c r="BS184" s="185"/>
      <c r="BT184" s="185"/>
      <c r="BY184" s="376"/>
    </row>
    <row r="185" spans="1:77" s="375" customFormat="1" ht="18.899999999999999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6"/>
      <c r="AL185" s="186"/>
      <c r="AM185" s="186"/>
      <c r="AN185" s="186"/>
      <c r="AO185" s="186"/>
      <c r="AP185" s="185"/>
      <c r="AQ185" s="185"/>
      <c r="AR185" s="185"/>
      <c r="AS185" s="185"/>
      <c r="AT185" s="185"/>
      <c r="AU185" s="185"/>
      <c r="AV185" s="185"/>
      <c r="AW185" s="185"/>
      <c r="AX185" s="185"/>
      <c r="AY185" s="185"/>
      <c r="AZ185" s="185"/>
      <c r="BA185" s="185"/>
      <c r="BB185" s="185"/>
      <c r="BC185" s="185"/>
      <c r="BD185" s="185"/>
      <c r="BE185" s="185"/>
      <c r="BF185" s="185"/>
      <c r="BG185" s="185"/>
      <c r="BH185" s="185"/>
      <c r="BI185" s="185"/>
      <c r="BJ185" s="185"/>
      <c r="BK185" s="185"/>
      <c r="BL185" s="185"/>
      <c r="BM185" s="185"/>
      <c r="BN185" s="185"/>
      <c r="BO185" s="185"/>
      <c r="BP185" s="185"/>
      <c r="BQ185" s="185"/>
      <c r="BR185" s="185"/>
      <c r="BS185" s="185"/>
      <c r="BT185" s="185"/>
      <c r="BY185" s="376"/>
    </row>
    <row r="186" spans="1:77" s="375" customFormat="1" ht="18.899999999999999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6"/>
      <c r="AL186" s="186"/>
      <c r="AM186" s="186"/>
      <c r="AN186" s="186"/>
      <c r="AO186" s="186"/>
      <c r="AP186" s="185"/>
      <c r="AQ186" s="185"/>
      <c r="AR186" s="185"/>
      <c r="AS186" s="185"/>
      <c r="AT186" s="185"/>
      <c r="AU186" s="185"/>
      <c r="AV186" s="185"/>
      <c r="AW186" s="185"/>
      <c r="AX186" s="185"/>
      <c r="AY186" s="185"/>
      <c r="AZ186" s="185"/>
      <c r="BA186" s="185"/>
      <c r="BB186" s="185"/>
      <c r="BC186" s="185"/>
      <c r="BD186" s="185"/>
      <c r="BE186" s="185"/>
      <c r="BF186" s="185"/>
      <c r="BG186" s="185"/>
      <c r="BH186" s="185"/>
      <c r="BI186" s="185"/>
      <c r="BJ186" s="185"/>
      <c r="BK186" s="185"/>
      <c r="BL186" s="185"/>
      <c r="BM186" s="185"/>
      <c r="BN186" s="185"/>
      <c r="BO186" s="185"/>
      <c r="BP186" s="185"/>
      <c r="BQ186" s="185"/>
      <c r="BR186" s="185"/>
      <c r="BS186" s="185"/>
      <c r="BT186" s="185"/>
      <c r="BY186" s="376"/>
    </row>
    <row r="187" spans="1:77" s="375" customFormat="1" ht="18.899999999999999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6"/>
      <c r="AL187" s="186"/>
      <c r="AM187" s="186"/>
      <c r="AN187" s="186"/>
      <c r="AO187" s="186"/>
      <c r="AP187" s="185"/>
      <c r="AQ187" s="185"/>
      <c r="AR187" s="185"/>
      <c r="AS187" s="185"/>
      <c r="AT187" s="185"/>
      <c r="AU187" s="185"/>
      <c r="AV187" s="185"/>
      <c r="AW187" s="185"/>
      <c r="AX187" s="185"/>
      <c r="AY187" s="185"/>
      <c r="AZ187" s="185"/>
      <c r="BA187" s="185"/>
      <c r="BB187" s="185"/>
      <c r="BC187" s="185"/>
      <c r="BD187" s="185"/>
      <c r="BE187" s="185"/>
      <c r="BF187" s="185"/>
      <c r="BG187" s="185"/>
      <c r="BH187" s="185"/>
      <c r="BI187" s="185"/>
      <c r="BJ187" s="185"/>
      <c r="BK187" s="185"/>
      <c r="BL187" s="185"/>
      <c r="BM187" s="185"/>
      <c r="BN187" s="185"/>
      <c r="BO187" s="185"/>
      <c r="BP187" s="185"/>
      <c r="BQ187" s="185"/>
      <c r="BR187" s="185"/>
      <c r="BS187" s="185"/>
      <c r="BT187" s="185"/>
      <c r="BY187" s="376"/>
    </row>
    <row r="188" spans="1:77" s="375" customFormat="1" ht="18.899999999999999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6"/>
      <c r="AL188" s="186"/>
      <c r="AM188" s="186"/>
      <c r="AN188" s="186"/>
      <c r="AO188" s="186"/>
      <c r="AP188" s="185"/>
      <c r="AQ188" s="185"/>
      <c r="AR188" s="185"/>
      <c r="AS188" s="185"/>
      <c r="AT188" s="185"/>
      <c r="AU188" s="185"/>
      <c r="AV188" s="185"/>
      <c r="AW188" s="185"/>
      <c r="AX188" s="185"/>
      <c r="AY188" s="185"/>
      <c r="AZ188" s="185"/>
      <c r="BA188" s="185"/>
      <c r="BB188" s="185"/>
      <c r="BC188" s="185"/>
      <c r="BD188" s="185"/>
      <c r="BE188" s="185"/>
      <c r="BF188" s="185"/>
      <c r="BG188" s="185"/>
      <c r="BH188" s="185"/>
      <c r="BI188" s="185"/>
      <c r="BJ188" s="185"/>
      <c r="BK188" s="185"/>
      <c r="BL188" s="185"/>
      <c r="BM188" s="185"/>
      <c r="BN188" s="185"/>
      <c r="BO188" s="185"/>
      <c r="BP188" s="185"/>
      <c r="BQ188" s="185"/>
      <c r="BR188" s="185"/>
      <c r="BS188" s="185"/>
      <c r="BT188" s="185"/>
      <c r="BY188" s="376"/>
    </row>
    <row r="189" spans="1:77" s="375" customFormat="1" ht="18.899999999999999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6"/>
      <c r="AL189" s="186"/>
      <c r="AM189" s="186"/>
      <c r="AN189" s="186"/>
      <c r="AO189" s="186"/>
      <c r="AP189" s="185"/>
      <c r="AQ189" s="185"/>
      <c r="AR189" s="185"/>
      <c r="AS189" s="185"/>
      <c r="AT189" s="185"/>
      <c r="AU189" s="185"/>
      <c r="AV189" s="185"/>
      <c r="AW189" s="185"/>
      <c r="AX189" s="185"/>
      <c r="AY189" s="185"/>
      <c r="AZ189" s="185"/>
      <c r="BA189" s="185"/>
      <c r="BB189" s="185"/>
      <c r="BC189" s="185"/>
      <c r="BD189" s="185"/>
      <c r="BE189" s="185"/>
      <c r="BF189" s="185"/>
      <c r="BG189" s="185"/>
      <c r="BH189" s="185"/>
      <c r="BI189" s="185"/>
      <c r="BJ189" s="185"/>
      <c r="BK189" s="185"/>
      <c r="BL189" s="185"/>
      <c r="BM189" s="185"/>
      <c r="BN189" s="185"/>
      <c r="BO189" s="185"/>
      <c r="BP189" s="185"/>
      <c r="BQ189" s="185"/>
      <c r="BR189" s="185"/>
      <c r="BS189" s="185"/>
      <c r="BT189" s="185"/>
      <c r="BY189" s="376"/>
    </row>
    <row r="190" spans="1:77" s="375" customFormat="1" ht="18.899999999999999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6"/>
      <c r="AL190" s="186"/>
      <c r="AM190" s="186"/>
      <c r="AN190" s="186"/>
      <c r="AO190" s="186"/>
      <c r="AP190" s="185"/>
      <c r="AQ190" s="185"/>
      <c r="AR190" s="185"/>
      <c r="AS190" s="185"/>
      <c r="AT190" s="185"/>
      <c r="AU190" s="185"/>
      <c r="AV190" s="185"/>
      <c r="AW190" s="185"/>
      <c r="AX190" s="185"/>
      <c r="AY190" s="185"/>
      <c r="AZ190" s="185"/>
      <c r="BA190" s="185"/>
      <c r="BB190" s="185"/>
      <c r="BC190" s="185"/>
      <c r="BD190" s="185"/>
      <c r="BE190" s="185"/>
      <c r="BF190" s="185"/>
      <c r="BG190" s="185"/>
      <c r="BH190" s="185"/>
      <c r="BI190" s="185"/>
      <c r="BJ190" s="185"/>
      <c r="BK190" s="185"/>
      <c r="BL190" s="185"/>
      <c r="BM190" s="185"/>
      <c r="BN190" s="185"/>
      <c r="BO190" s="185"/>
      <c r="BP190" s="185"/>
      <c r="BQ190" s="185"/>
      <c r="BR190" s="185"/>
      <c r="BS190" s="185"/>
      <c r="BT190" s="185"/>
      <c r="BY190" s="376"/>
    </row>
    <row r="191" spans="1:77" s="375" customFormat="1" ht="18.899999999999999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6"/>
      <c r="AL191" s="186"/>
      <c r="AM191" s="186"/>
      <c r="AN191" s="186"/>
      <c r="AO191" s="186"/>
      <c r="AP191" s="185"/>
      <c r="AQ191" s="185"/>
      <c r="AR191" s="185"/>
      <c r="AS191" s="185"/>
      <c r="AT191" s="185"/>
      <c r="AU191" s="185"/>
      <c r="AV191" s="185"/>
      <c r="AW191" s="185"/>
      <c r="AX191" s="185"/>
      <c r="AY191" s="185"/>
      <c r="AZ191" s="185"/>
      <c r="BA191" s="185"/>
      <c r="BB191" s="185"/>
      <c r="BC191" s="185"/>
      <c r="BD191" s="185"/>
      <c r="BE191" s="185"/>
      <c r="BF191" s="185"/>
      <c r="BG191" s="185"/>
      <c r="BH191" s="185"/>
      <c r="BI191" s="185"/>
      <c r="BJ191" s="185"/>
      <c r="BK191" s="185"/>
      <c r="BL191" s="185"/>
      <c r="BM191" s="185"/>
      <c r="BN191" s="185"/>
      <c r="BO191" s="185"/>
      <c r="BP191" s="185"/>
      <c r="BQ191" s="185"/>
      <c r="BR191" s="185"/>
      <c r="BS191" s="185"/>
      <c r="BT191" s="185"/>
      <c r="BY191" s="376"/>
    </row>
    <row r="192" spans="1:77" s="375" customFormat="1" ht="18.899999999999999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6"/>
      <c r="AL192" s="186"/>
      <c r="AM192" s="186"/>
      <c r="AN192" s="186"/>
      <c r="AO192" s="186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5"/>
      <c r="BS192" s="185"/>
      <c r="BT192" s="185"/>
      <c r="BY192" s="376"/>
    </row>
    <row r="193" spans="1:77" s="375" customFormat="1" ht="18.899999999999999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6"/>
      <c r="AL193" s="186"/>
      <c r="AM193" s="186"/>
      <c r="AN193" s="186"/>
      <c r="AO193" s="186"/>
      <c r="AP193" s="185"/>
      <c r="AQ193" s="185"/>
      <c r="AR193" s="185"/>
      <c r="AS193" s="185"/>
      <c r="AT193" s="185"/>
      <c r="AU193" s="185"/>
      <c r="AV193" s="185"/>
      <c r="AW193" s="185"/>
      <c r="AX193" s="185"/>
      <c r="AY193" s="185"/>
      <c r="AZ193" s="185"/>
      <c r="BA193" s="185"/>
      <c r="BB193" s="185"/>
      <c r="BC193" s="185"/>
      <c r="BD193" s="185"/>
      <c r="BE193" s="185"/>
      <c r="BF193" s="185"/>
      <c r="BG193" s="185"/>
      <c r="BH193" s="185"/>
      <c r="BI193" s="185"/>
      <c r="BJ193" s="185"/>
      <c r="BK193" s="185"/>
      <c r="BL193" s="185"/>
      <c r="BM193" s="185"/>
      <c r="BN193" s="185"/>
      <c r="BO193" s="185"/>
      <c r="BP193" s="185"/>
      <c r="BQ193" s="185"/>
      <c r="BR193" s="185"/>
      <c r="BS193" s="185"/>
      <c r="BT193" s="185"/>
      <c r="BY193" s="376"/>
    </row>
    <row r="194" spans="1:77" s="375" customFormat="1" ht="18.899999999999999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6"/>
      <c r="AL194" s="186"/>
      <c r="AM194" s="186"/>
      <c r="AN194" s="186"/>
      <c r="AO194" s="186"/>
      <c r="AP194" s="185"/>
      <c r="AQ194" s="185"/>
      <c r="AR194" s="185"/>
      <c r="AS194" s="185"/>
      <c r="AT194" s="185"/>
      <c r="AU194" s="185"/>
      <c r="AV194" s="185"/>
      <c r="AW194" s="185"/>
      <c r="AX194" s="185"/>
      <c r="AY194" s="185"/>
      <c r="AZ194" s="185"/>
      <c r="BA194" s="185"/>
      <c r="BB194" s="185"/>
      <c r="BC194" s="185"/>
      <c r="BD194" s="185"/>
      <c r="BE194" s="185"/>
      <c r="BF194" s="185"/>
      <c r="BG194" s="185"/>
      <c r="BH194" s="185"/>
      <c r="BI194" s="185"/>
      <c r="BJ194" s="185"/>
      <c r="BK194" s="185"/>
      <c r="BL194" s="185"/>
      <c r="BM194" s="185"/>
      <c r="BN194" s="185"/>
      <c r="BO194" s="185"/>
      <c r="BP194" s="185"/>
      <c r="BQ194" s="185"/>
      <c r="BR194" s="185"/>
      <c r="BS194" s="185"/>
      <c r="BT194" s="185"/>
      <c r="BY194" s="376"/>
    </row>
    <row r="195" spans="1:77" s="375" customFormat="1" ht="18.899999999999999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6"/>
      <c r="AL195" s="186"/>
      <c r="AM195" s="186"/>
      <c r="AN195" s="186"/>
      <c r="AO195" s="186"/>
      <c r="AP195" s="185"/>
      <c r="AQ195" s="185"/>
      <c r="AR195" s="185"/>
      <c r="AS195" s="185"/>
      <c r="AT195" s="185"/>
      <c r="AU195" s="185"/>
      <c r="AV195" s="185"/>
      <c r="AW195" s="185"/>
      <c r="AX195" s="185"/>
      <c r="AY195" s="185"/>
      <c r="AZ195" s="185"/>
      <c r="BA195" s="185"/>
      <c r="BB195" s="185"/>
      <c r="BC195" s="185"/>
      <c r="BD195" s="185"/>
      <c r="BE195" s="185"/>
      <c r="BF195" s="185"/>
      <c r="BG195" s="185"/>
      <c r="BH195" s="185"/>
      <c r="BI195" s="185"/>
      <c r="BJ195" s="185"/>
      <c r="BK195" s="185"/>
      <c r="BL195" s="185"/>
      <c r="BM195" s="185"/>
      <c r="BN195" s="185"/>
      <c r="BO195" s="185"/>
      <c r="BP195" s="185"/>
      <c r="BQ195" s="185"/>
      <c r="BR195" s="185"/>
      <c r="BS195" s="185"/>
      <c r="BT195" s="185"/>
      <c r="BY195" s="376"/>
    </row>
    <row r="196" spans="1:77" s="375" customFormat="1" ht="18.899999999999999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6"/>
      <c r="AL196" s="186"/>
      <c r="AM196" s="186"/>
      <c r="AN196" s="186"/>
      <c r="AO196" s="186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5"/>
      <c r="BQ196" s="185"/>
      <c r="BR196" s="185"/>
      <c r="BS196" s="185"/>
      <c r="BT196" s="185"/>
      <c r="BY196" s="376"/>
    </row>
    <row r="197" spans="1:77" s="375" customFormat="1" ht="18.899999999999999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6"/>
      <c r="AL197" s="186"/>
      <c r="AM197" s="186"/>
      <c r="AN197" s="186"/>
      <c r="AO197" s="186"/>
      <c r="AP197" s="185"/>
      <c r="AQ197" s="185"/>
      <c r="AR197" s="185"/>
      <c r="AS197" s="185"/>
      <c r="AT197" s="185"/>
      <c r="AU197" s="185"/>
      <c r="AV197" s="185"/>
      <c r="AW197" s="185"/>
      <c r="AX197" s="185"/>
      <c r="AY197" s="185"/>
      <c r="AZ197" s="185"/>
      <c r="BA197" s="185"/>
      <c r="BB197" s="185"/>
      <c r="BC197" s="185"/>
      <c r="BD197" s="185"/>
      <c r="BE197" s="185"/>
      <c r="BF197" s="185"/>
      <c r="BG197" s="185"/>
      <c r="BH197" s="185"/>
      <c r="BI197" s="185"/>
      <c r="BJ197" s="185"/>
      <c r="BK197" s="185"/>
      <c r="BL197" s="185"/>
      <c r="BM197" s="185"/>
      <c r="BN197" s="185"/>
      <c r="BO197" s="185"/>
      <c r="BP197" s="185"/>
      <c r="BQ197" s="185"/>
      <c r="BR197" s="185"/>
      <c r="BS197" s="185"/>
      <c r="BT197" s="185"/>
      <c r="BY197" s="376"/>
    </row>
    <row r="198" spans="1:77" s="375" customFormat="1" ht="18.899999999999999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6"/>
      <c r="AL198" s="186"/>
      <c r="AM198" s="186"/>
      <c r="AN198" s="186"/>
      <c r="AO198" s="186"/>
      <c r="AP198" s="185"/>
      <c r="AQ198" s="185"/>
      <c r="AR198" s="185"/>
      <c r="AS198" s="185"/>
      <c r="AT198" s="185"/>
      <c r="AU198" s="185"/>
      <c r="AV198" s="185"/>
      <c r="AW198" s="185"/>
      <c r="AX198" s="185"/>
      <c r="AY198" s="185"/>
      <c r="AZ198" s="185"/>
      <c r="BA198" s="185"/>
      <c r="BB198" s="185"/>
      <c r="BC198" s="185"/>
      <c r="BD198" s="185"/>
      <c r="BE198" s="185"/>
      <c r="BF198" s="185"/>
      <c r="BG198" s="185"/>
      <c r="BH198" s="185"/>
      <c r="BI198" s="185"/>
      <c r="BJ198" s="185"/>
      <c r="BK198" s="185"/>
      <c r="BL198" s="185"/>
      <c r="BM198" s="185"/>
      <c r="BN198" s="185"/>
      <c r="BO198" s="185"/>
      <c r="BP198" s="185"/>
      <c r="BQ198" s="185"/>
      <c r="BR198" s="185"/>
      <c r="BS198" s="185"/>
      <c r="BT198" s="185"/>
      <c r="BY198" s="376"/>
    </row>
    <row r="199" spans="1:77" s="375" customFormat="1" ht="18.899999999999999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6"/>
      <c r="AL199" s="186"/>
      <c r="AM199" s="186"/>
      <c r="AN199" s="186"/>
      <c r="AO199" s="186"/>
      <c r="AP199" s="185"/>
      <c r="AQ199" s="185"/>
      <c r="AR199" s="185"/>
      <c r="AS199" s="185"/>
      <c r="AT199" s="185"/>
      <c r="AU199" s="185"/>
      <c r="AV199" s="185"/>
      <c r="AW199" s="185"/>
      <c r="AX199" s="185"/>
      <c r="AY199" s="185"/>
      <c r="AZ199" s="185"/>
      <c r="BA199" s="185"/>
      <c r="BB199" s="185"/>
      <c r="BC199" s="185"/>
      <c r="BD199" s="185"/>
      <c r="BE199" s="185"/>
      <c r="BF199" s="185"/>
      <c r="BG199" s="185"/>
      <c r="BH199" s="185"/>
      <c r="BI199" s="185"/>
      <c r="BJ199" s="185"/>
      <c r="BK199" s="185"/>
      <c r="BL199" s="185"/>
      <c r="BM199" s="185"/>
      <c r="BN199" s="185"/>
      <c r="BO199" s="185"/>
      <c r="BP199" s="185"/>
      <c r="BQ199" s="185"/>
      <c r="BR199" s="185"/>
      <c r="BS199" s="185"/>
      <c r="BT199" s="185"/>
      <c r="BY199" s="376"/>
    </row>
    <row r="200" spans="1:77" s="375" customFormat="1" ht="18.899999999999999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6"/>
      <c r="AL200" s="186"/>
      <c r="AM200" s="186"/>
      <c r="AN200" s="186"/>
      <c r="AO200" s="186"/>
      <c r="AP200" s="185"/>
      <c r="AQ200" s="185"/>
      <c r="AR200" s="185"/>
      <c r="AS200" s="185"/>
      <c r="AT200" s="185"/>
      <c r="AU200" s="185"/>
      <c r="AV200" s="185"/>
      <c r="AW200" s="185"/>
      <c r="AX200" s="185"/>
      <c r="AY200" s="185"/>
      <c r="AZ200" s="185"/>
      <c r="BA200" s="185"/>
      <c r="BB200" s="185"/>
      <c r="BC200" s="185"/>
      <c r="BD200" s="185"/>
      <c r="BE200" s="185"/>
      <c r="BF200" s="185"/>
      <c r="BG200" s="185"/>
      <c r="BH200" s="185"/>
      <c r="BI200" s="185"/>
      <c r="BJ200" s="185"/>
      <c r="BK200" s="185"/>
      <c r="BL200" s="185"/>
      <c r="BM200" s="185"/>
      <c r="BN200" s="185"/>
      <c r="BO200" s="185"/>
      <c r="BP200" s="185"/>
      <c r="BQ200" s="185"/>
      <c r="BR200" s="185"/>
      <c r="BS200" s="185"/>
      <c r="BT200" s="185"/>
      <c r="BY200" s="376"/>
    </row>
    <row r="201" spans="1:77" s="375" customFormat="1" ht="18.899999999999999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6"/>
      <c r="AL201" s="186"/>
      <c r="AM201" s="186"/>
      <c r="AN201" s="186"/>
      <c r="AO201" s="186"/>
      <c r="AP201" s="185"/>
      <c r="AQ201" s="185"/>
      <c r="AR201" s="185"/>
      <c r="AS201" s="185"/>
      <c r="AT201" s="185"/>
      <c r="AU201" s="185"/>
      <c r="AV201" s="185"/>
      <c r="AW201" s="185"/>
      <c r="AX201" s="185"/>
      <c r="AY201" s="185"/>
      <c r="AZ201" s="185"/>
      <c r="BA201" s="185"/>
      <c r="BB201" s="185"/>
      <c r="BC201" s="185"/>
      <c r="BD201" s="185"/>
      <c r="BE201" s="185"/>
      <c r="BF201" s="185"/>
      <c r="BG201" s="185"/>
      <c r="BH201" s="185"/>
      <c r="BI201" s="185"/>
      <c r="BJ201" s="185"/>
      <c r="BK201" s="185"/>
      <c r="BL201" s="185"/>
      <c r="BM201" s="185"/>
      <c r="BN201" s="185"/>
      <c r="BO201" s="185"/>
      <c r="BP201" s="185"/>
      <c r="BQ201" s="185"/>
      <c r="BR201" s="185"/>
      <c r="BS201" s="185"/>
      <c r="BT201" s="185"/>
      <c r="BY201" s="376"/>
    </row>
    <row r="202" spans="1:77" s="375" customFormat="1" ht="18.899999999999999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85"/>
      <c r="AI202" s="185"/>
      <c r="AJ202" s="185"/>
      <c r="AK202" s="186"/>
      <c r="AL202" s="186"/>
      <c r="AM202" s="186"/>
      <c r="AN202" s="186"/>
      <c r="AO202" s="186"/>
      <c r="AP202" s="185"/>
      <c r="AQ202" s="185"/>
      <c r="AR202" s="185"/>
      <c r="AS202" s="185"/>
      <c r="AT202" s="185"/>
      <c r="AU202" s="185"/>
      <c r="AV202" s="185"/>
      <c r="AW202" s="185"/>
      <c r="AX202" s="185"/>
      <c r="AY202" s="185"/>
      <c r="AZ202" s="185"/>
      <c r="BA202" s="185"/>
      <c r="BB202" s="185"/>
      <c r="BC202" s="185"/>
      <c r="BD202" s="185"/>
      <c r="BE202" s="185"/>
      <c r="BF202" s="185"/>
      <c r="BG202" s="185"/>
      <c r="BH202" s="185"/>
      <c r="BI202" s="185"/>
      <c r="BJ202" s="185"/>
      <c r="BK202" s="185"/>
      <c r="BL202" s="185"/>
      <c r="BM202" s="185"/>
      <c r="BN202" s="185"/>
      <c r="BO202" s="185"/>
      <c r="BP202" s="185"/>
      <c r="BQ202" s="185"/>
      <c r="BR202" s="185"/>
      <c r="BS202" s="185"/>
      <c r="BT202" s="185"/>
      <c r="BY202" s="376"/>
    </row>
    <row r="203" spans="1:77" s="375" customFormat="1" ht="18.899999999999999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  <c r="AB203" s="185"/>
      <c r="AC203" s="185"/>
      <c r="AD203" s="185"/>
      <c r="AE203" s="185"/>
      <c r="AF203" s="185"/>
      <c r="AG203" s="185"/>
      <c r="AH203" s="185"/>
      <c r="AI203" s="185"/>
      <c r="AJ203" s="185"/>
      <c r="AK203" s="186"/>
      <c r="AL203" s="186"/>
      <c r="AM203" s="186"/>
      <c r="AN203" s="186"/>
      <c r="AO203" s="186"/>
      <c r="AP203" s="185"/>
      <c r="AQ203" s="185"/>
      <c r="AR203" s="185"/>
      <c r="AS203" s="185"/>
      <c r="AT203" s="185"/>
      <c r="AU203" s="185"/>
      <c r="AV203" s="185"/>
      <c r="AW203" s="185"/>
      <c r="AX203" s="185"/>
      <c r="AY203" s="185"/>
      <c r="AZ203" s="185"/>
      <c r="BA203" s="185"/>
      <c r="BB203" s="185"/>
      <c r="BC203" s="185"/>
      <c r="BD203" s="185"/>
      <c r="BE203" s="185"/>
      <c r="BF203" s="185"/>
      <c r="BG203" s="185"/>
      <c r="BH203" s="185"/>
      <c r="BI203" s="185"/>
      <c r="BJ203" s="185"/>
      <c r="BK203" s="185"/>
      <c r="BL203" s="185"/>
      <c r="BM203" s="185"/>
      <c r="BN203" s="185"/>
      <c r="BO203" s="185"/>
      <c r="BP203" s="185"/>
      <c r="BQ203" s="185"/>
      <c r="BR203" s="185"/>
      <c r="BS203" s="185"/>
      <c r="BT203" s="185"/>
      <c r="BY203" s="376"/>
    </row>
    <row r="204" spans="1:77" s="375" customFormat="1" ht="18.899999999999999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6"/>
      <c r="AL204" s="186"/>
      <c r="AM204" s="186"/>
      <c r="AN204" s="186"/>
      <c r="AO204" s="186"/>
      <c r="AP204" s="185"/>
      <c r="AQ204" s="185"/>
      <c r="AR204" s="185"/>
      <c r="AS204" s="185"/>
      <c r="AT204" s="185"/>
      <c r="AU204" s="185"/>
      <c r="AV204" s="185"/>
      <c r="AW204" s="185"/>
      <c r="AX204" s="185"/>
      <c r="AY204" s="185"/>
      <c r="AZ204" s="185"/>
      <c r="BA204" s="185"/>
      <c r="BB204" s="185"/>
      <c r="BC204" s="185"/>
      <c r="BD204" s="185"/>
      <c r="BE204" s="185"/>
      <c r="BF204" s="185"/>
      <c r="BG204" s="185"/>
      <c r="BH204" s="185"/>
      <c r="BI204" s="185"/>
      <c r="BJ204" s="185"/>
      <c r="BK204" s="185"/>
      <c r="BL204" s="185"/>
      <c r="BM204" s="185"/>
      <c r="BN204" s="185"/>
      <c r="BO204" s="185"/>
      <c r="BP204" s="185"/>
      <c r="BQ204" s="185"/>
      <c r="BR204" s="185"/>
      <c r="BS204" s="185"/>
      <c r="BT204" s="185"/>
      <c r="BY204" s="376"/>
    </row>
    <row r="205" spans="1:77" s="375" customFormat="1" ht="18.899999999999999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6"/>
      <c r="AL205" s="186"/>
      <c r="AM205" s="186"/>
      <c r="AN205" s="186"/>
      <c r="AO205" s="186"/>
      <c r="AP205" s="185"/>
      <c r="AQ205" s="185"/>
      <c r="AR205" s="185"/>
      <c r="AS205" s="185"/>
      <c r="AT205" s="185"/>
      <c r="AU205" s="185"/>
      <c r="AV205" s="185"/>
      <c r="AW205" s="185"/>
      <c r="AX205" s="185"/>
      <c r="AY205" s="185"/>
      <c r="AZ205" s="185"/>
      <c r="BA205" s="185"/>
      <c r="BB205" s="185"/>
      <c r="BC205" s="185"/>
      <c r="BD205" s="185"/>
      <c r="BE205" s="185"/>
      <c r="BF205" s="185"/>
      <c r="BG205" s="185"/>
      <c r="BH205" s="185"/>
      <c r="BI205" s="185"/>
      <c r="BJ205" s="185"/>
      <c r="BK205" s="185"/>
      <c r="BL205" s="185"/>
      <c r="BM205" s="185"/>
      <c r="BN205" s="185"/>
      <c r="BO205" s="185"/>
      <c r="BP205" s="185"/>
      <c r="BQ205" s="185"/>
      <c r="BR205" s="185"/>
      <c r="BS205" s="185"/>
      <c r="BT205" s="185"/>
      <c r="BY205" s="376"/>
    </row>
    <row r="206" spans="1:77" s="375" customFormat="1" ht="18.899999999999999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6"/>
      <c r="AL206" s="186"/>
      <c r="AM206" s="186"/>
      <c r="AN206" s="186"/>
      <c r="AO206" s="186"/>
      <c r="AP206" s="185"/>
      <c r="AQ206" s="185"/>
      <c r="AR206" s="185"/>
      <c r="AS206" s="185"/>
      <c r="AT206" s="185"/>
      <c r="AU206" s="185"/>
      <c r="AV206" s="185"/>
      <c r="AW206" s="185"/>
      <c r="AX206" s="185"/>
      <c r="AY206" s="185"/>
      <c r="AZ206" s="185"/>
      <c r="BA206" s="185"/>
      <c r="BB206" s="185"/>
      <c r="BC206" s="185"/>
      <c r="BD206" s="185"/>
      <c r="BE206" s="185"/>
      <c r="BF206" s="185"/>
      <c r="BG206" s="185"/>
      <c r="BH206" s="185"/>
      <c r="BI206" s="185"/>
      <c r="BJ206" s="185"/>
      <c r="BK206" s="185"/>
      <c r="BL206" s="185"/>
      <c r="BM206" s="185"/>
      <c r="BN206" s="185"/>
      <c r="BO206" s="185"/>
      <c r="BP206" s="185"/>
      <c r="BQ206" s="185"/>
      <c r="BR206" s="185"/>
      <c r="BS206" s="185"/>
      <c r="BT206" s="185"/>
      <c r="BY206" s="376"/>
    </row>
    <row r="207" spans="1:77" s="375" customFormat="1" ht="18.899999999999999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6"/>
      <c r="AL207" s="186"/>
      <c r="AM207" s="186"/>
      <c r="AN207" s="186"/>
      <c r="AO207" s="186"/>
      <c r="AP207" s="185"/>
      <c r="AQ207" s="185"/>
      <c r="AR207" s="185"/>
      <c r="AS207" s="185"/>
      <c r="AT207" s="185"/>
      <c r="AU207" s="185"/>
      <c r="AV207" s="185"/>
      <c r="AW207" s="185"/>
      <c r="AX207" s="185"/>
      <c r="AY207" s="185"/>
      <c r="AZ207" s="185"/>
      <c r="BA207" s="185"/>
      <c r="BB207" s="185"/>
      <c r="BC207" s="185"/>
      <c r="BD207" s="185"/>
      <c r="BE207" s="185"/>
      <c r="BF207" s="185"/>
      <c r="BG207" s="185"/>
      <c r="BH207" s="185"/>
      <c r="BI207" s="185"/>
      <c r="BJ207" s="185"/>
      <c r="BK207" s="185"/>
      <c r="BL207" s="185"/>
      <c r="BM207" s="185"/>
      <c r="BN207" s="185"/>
      <c r="BO207" s="185"/>
      <c r="BP207" s="185"/>
      <c r="BQ207" s="185"/>
      <c r="BR207" s="185"/>
      <c r="BS207" s="185"/>
      <c r="BT207" s="185"/>
      <c r="BY207" s="376"/>
    </row>
    <row r="208" spans="1:77" s="375" customFormat="1" ht="18.899999999999999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6"/>
      <c r="AL208" s="186"/>
      <c r="AM208" s="186"/>
      <c r="AN208" s="186"/>
      <c r="AO208" s="186"/>
      <c r="AP208" s="185"/>
      <c r="AQ208" s="185"/>
      <c r="AR208" s="185"/>
      <c r="AS208" s="185"/>
      <c r="AT208" s="185"/>
      <c r="AU208" s="185"/>
      <c r="AV208" s="185"/>
      <c r="AW208" s="185"/>
      <c r="AX208" s="185"/>
      <c r="AY208" s="185"/>
      <c r="AZ208" s="185"/>
      <c r="BA208" s="185"/>
      <c r="BB208" s="185"/>
      <c r="BC208" s="185"/>
      <c r="BD208" s="185"/>
      <c r="BE208" s="185"/>
      <c r="BF208" s="185"/>
      <c r="BG208" s="185"/>
      <c r="BH208" s="185"/>
      <c r="BI208" s="185"/>
      <c r="BJ208" s="185"/>
      <c r="BK208" s="185"/>
      <c r="BL208" s="185"/>
      <c r="BM208" s="185"/>
      <c r="BN208" s="185"/>
      <c r="BO208" s="185"/>
      <c r="BP208" s="185"/>
      <c r="BQ208" s="185"/>
      <c r="BR208" s="185"/>
      <c r="BS208" s="185"/>
      <c r="BT208" s="185"/>
      <c r="BY208" s="376"/>
    </row>
    <row r="209" spans="1:77" s="375" customFormat="1" ht="18.899999999999999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6"/>
      <c r="AL209" s="186"/>
      <c r="AM209" s="186"/>
      <c r="AN209" s="186"/>
      <c r="AO209" s="186"/>
      <c r="AP209" s="185"/>
      <c r="AQ209" s="185"/>
      <c r="AR209" s="185"/>
      <c r="AS209" s="185"/>
      <c r="AT209" s="185"/>
      <c r="AU209" s="185"/>
      <c r="AV209" s="185"/>
      <c r="AW209" s="185"/>
      <c r="AX209" s="185"/>
      <c r="AY209" s="185"/>
      <c r="AZ209" s="185"/>
      <c r="BA209" s="185"/>
      <c r="BB209" s="185"/>
      <c r="BC209" s="185"/>
      <c r="BD209" s="185"/>
      <c r="BE209" s="185"/>
      <c r="BF209" s="185"/>
      <c r="BG209" s="185"/>
      <c r="BH209" s="185"/>
      <c r="BI209" s="185"/>
      <c r="BJ209" s="185"/>
      <c r="BK209" s="185"/>
      <c r="BL209" s="185"/>
      <c r="BM209" s="185"/>
      <c r="BN209" s="185"/>
      <c r="BO209" s="185"/>
      <c r="BP209" s="185"/>
      <c r="BQ209" s="185"/>
      <c r="BR209" s="185"/>
      <c r="BS209" s="185"/>
      <c r="BT209" s="185"/>
      <c r="BY209" s="376"/>
    </row>
    <row r="210" spans="1:77" s="375" customFormat="1" ht="18.899999999999999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6"/>
      <c r="AL210" s="186"/>
      <c r="AM210" s="186"/>
      <c r="AN210" s="186"/>
      <c r="AO210" s="186"/>
      <c r="AP210" s="185"/>
      <c r="AQ210" s="185"/>
      <c r="AR210" s="185"/>
      <c r="AS210" s="185"/>
      <c r="AT210" s="185"/>
      <c r="AU210" s="185"/>
      <c r="AV210" s="185"/>
      <c r="AW210" s="185"/>
      <c r="AX210" s="185"/>
      <c r="AY210" s="185"/>
      <c r="AZ210" s="185"/>
      <c r="BA210" s="185"/>
      <c r="BB210" s="185"/>
      <c r="BC210" s="185"/>
      <c r="BD210" s="185"/>
      <c r="BE210" s="185"/>
      <c r="BF210" s="185"/>
      <c r="BG210" s="185"/>
      <c r="BH210" s="185"/>
      <c r="BI210" s="185"/>
      <c r="BJ210" s="185"/>
      <c r="BK210" s="185"/>
      <c r="BL210" s="185"/>
      <c r="BM210" s="185"/>
      <c r="BN210" s="185"/>
      <c r="BO210" s="185"/>
      <c r="BP210" s="185"/>
      <c r="BQ210" s="185"/>
      <c r="BR210" s="185"/>
      <c r="BS210" s="185"/>
      <c r="BT210" s="185"/>
      <c r="BY210" s="376"/>
    </row>
    <row r="211" spans="1:77" s="375" customFormat="1" ht="18.899999999999999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6"/>
      <c r="AL211" s="186"/>
      <c r="AM211" s="186"/>
      <c r="AN211" s="186"/>
      <c r="AO211" s="186"/>
      <c r="AP211" s="185"/>
      <c r="AQ211" s="185"/>
      <c r="AR211" s="185"/>
      <c r="AS211" s="185"/>
      <c r="AT211" s="185"/>
      <c r="AU211" s="185"/>
      <c r="AV211" s="185"/>
      <c r="AW211" s="185"/>
      <c r="AX211" s="185"/>
      <c r="AY211" s="185"/>
      <c r="AZ211" s="185"/>
      <c r="BA211" s="185"/>
      <c r="BB211" s="185"/>
      <c r="BC211" s="185"/>
      <c r="BD211" s="185"/>
      <c r="BE211" s="185"/>
      <c r="BF211" s="185"/>
      <c r="BG211" s="185"/>
      <c r="BH211" s="185"/>
      <c r="BI211" s="185"/>
      <c r="BJ211" s="185"/>
      <c r="BK211" s="185"/>
      <c r="BL211" s="185"/>
      <c r="BM211" s="185"/>
      <c r="BN211" s="185"/>
      <c r="BO211" s="185"/>
      <c r="BP211" s="185"/>
      <c r="BQ211" s="185"/>
      <c r="BR211" s="185"/>
      <c r="BS211" s="185"/>
      <c r="BT211" s="185"/>
      <c r="BY211" s="376"/>
    </row>
    <row r="212" spans="1:77" s="375" customFormat="1" ht="18.899999999999999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6"/>
      <c r="AL212" s="186"/>
      <c r="AM212" s="186"/>
      <c r="AN212" s="186"/>
      <c r="AO212" s="186"/>
      <c r="AP212" s="185"/>
      <c r="AQ212" s="185"/>
      <c r="AR212" s="185"/>
      <c r="AS212" s="185"/>
      <c r="AT212" s="185"/>
      <c r="AU212" s="185"/>
      <c r="AV212" s="185"/>
      <c r="AW212" s="185"/>
      <c r="AX212" s="185"/>
      <c r="AY212" s="185"/>
      <c r="AZ212" s="185"/>
      <c r="BA212" s="185"/>
      <c r="BB212" s="185"/>
      <c r="BC212" s="185"/>
      <c r="BD212" s="185"/>
      <c r="BE212" s="185"/>
      <c r="BF212" s="185"/>
      <c r="BG212" s="185"/>
      <c r="BH212" s="185"/>
      <c r="BI212" s="185"/>
      <c r="BJ212" s="185"/>
      <c r="BK212" s="185"/>
      <c r="BL212" s="185"/>
      <c r="BM212" s="185"/>
      <c r="BN212" s="185"/>
      <c r="BO212" s="185"/>
      <c r="BP212" s="185"/>
      <c r="BQ212" s="185"/>
      <c r="BR212" s="185"/>
      <c r="BS212" s="185"/>
      <c r="BT212" s="185"/>
      <c r="BY212" s="376"/>
    </row>
    <row r="213" spans="1:77" s="375" customFormat="1" ht="18.899999999999999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6"/>
      <c r="AL213" s="186"/>
      <c r="AM213" s="186"/>
      <c r="AN213" s="186"/>
      <c r="AO213" s="186"/>
      <c r="AP213" s="185"/>
      <c r="AQ213" s="185"/>
      <c r="AR213" s="185"/>
      <c r="AS213" s="185"/>
      <c r="AT213" s="185"/>
      <c r="AU213" s="185"/>
      <c r="AV213" s="185"/>
      <c r="AW213" s="185"/>
      <c r="AX213" s="185"/>
      <c r="AY213" s="185"/>
      <c r="AZ213" s="185"/>
      <c r="BA213" s="185"/>
      <c r="BB213" s="185"/>
      <c r="BC213" s="185"/>
      <c r="BD213" s="185"/>
      <c r="BE213" s="185"/>
      <c r="BF213" s="185"/>
      <c r="BG213" s="185"/>
      <c r="BH213" s="185"/>
      <c r="BI213" s="185"/>
      <c r="BJ213" s="185"/>
      <c r="BK213" s="185"/>
      <c r="BL213" s="185"/>
      <c r="BM213" s="185"/>
      <c r="BN213" s="185"/>
      <c r="BO213" s="185"/>
      <c r="BP213" s="185"/>
      <c r="BQ213" s="185"/>
      <c r="BR213" s="185"/>
      <c r="BS213" s="185"/>
      <c r="BT213" s="185"/>
      <c r="BY213" s="376"/>
    </row>
    <row r="214" spans="1:77" s="375" customFormat="1" ht="18.899999999999999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6"/>
      <c r="AL214" s="186"/>
      <c r="AM214" s="186"/>
      <c r="AN214" s="186"/>
      <c r="AO214" s="186"/>
      <c r="AP214" s="185"/>
      <c r="AQ214" s="185"/>
      <c r="AR214" s="185"/>
      <c r="AS214" s="185"/>
      <c r="AT214" s="185"/>
      <c r="AU214" s="185"/>
      <c r="AV214" s="185"/>
      <c r="AW214" s="185"/>
      <c r="AX214" s="185"/>
      <c r="AY214" s="185"/>
      <c r="AZ214" s="185"/>
      <c r="BA214" s="185"/>
      <c r="BB214" s="185"/>
      <c r="BC214" s="185"/>
      <c r="BD214" s="185"/>
      <c r="BE214" s="185"/>
      <c r="BF214" s="185"/>
      <c r="BG214" s="185"/>
      <c r="BH214" s="185"/>
      <c r="BI214" s="185"/>
      <c r="BJ214" s="185"/>
      <c r="BK214" s="185"/>
      <c r="BL214" s="185"/>
      <c r="BM214" s="185"/>
      <c r="BN214" s="185"/>
      <c r="BO214" s="185"/>
      <c r="BP214" s="185"/>
      <c r="BQ214" s="185"/>
      <c r="BR214" s="185"/>
      <c r="BS214" s="185"/>
      <c r="BT214" s="185"/>
      <c r="BY214" s="376"/>
    </row>
    <row r="215" spans="1:77" s="375" customFormat="1" ht="18.899999999999999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  <c r="AA215" s="185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6"/>
      <c r="AL215" s="186"/>
      <c r="AM215" s="186"/>
      <c r="AN215" s="186"/>
      <c r="AO215" s="186"/>
      <c r="AP215" s="185"/>
      <c r="AQ215" s="185"/>
      <c r="AR215" s="185"/>
      <c r="AS215" s="185"/>
      <c r="AT215" s="185"/>
      <c r="AU215" s="185"/>
      <c r="AV215" s="185"/>
      <c r="AW215" s="185"/>
      <c r="AX215" s="185"/>
      <c r="AY215" s="185"/>
      <c r="AZ215" s="185"/>
      <c r="BA215" s="185"/>
      <c r="BB215" s="185"/>
      <c r="BC215" s="185"/>
      <c r="BD215" s="185"/>
      <c r="BE215" s="185"/>
      <c r="BF215" s="185"/>
      <c r="BG215" s="185"/>
      <c r="BH215" s="185"/>
      <c r="BI215" s="185"/>
      <c r="BJ215" s="185"/>
      <c r="BK215" s="185"/>
      <c r="BL215" s="185"/>
      <c r="BM215" s="185"/>
      <c r="BN215" s="185"/>
      <c r="BO215" s="185"/>
      <c r="BP215" s="185"/>
      <c r="BQ215" s="185"/>
      <c r="BR215" s="185"/>
      <c r="BS215" s="185"/>
      <c r="BT215" s="185"/>
      <c r="BY215" s="376"/>
    </row>
    <row r="216" spans="1:77" s="375" customFormat="1" ht="18.899999999999999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6"/>
      <c r="AL216" s="186"/>
      <c r="AM216" s="186"/>
      <c r="AN216" s="186"/>
      <c r="AO216" s="186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5"/>
      <c r="BS216" s="185"/>
      <c r="BT216" s="185"/>
      <c r="BY216" s="376"/>
    </row>
    <row r="217" spans="1:77" s="375" customFormat="1" ht="18.899999999999999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  <c r="AH217" s="185"/>
      <c r="AI217" s="185"/>
      <c r="AJ217" s="185"/>
      <c r="AK217" s="186"/>
      <c r="AL217" s="186"/>
      <c r="AM217" s="186"/>
      <c r="AN217" s="186"/>
      <c r="AO217" s="186"/>
      <c r="AP217" s="185"/>
      <c r="AQ217" s="185"/>
      <c r="AR217" s="185"/>
      <c r="AS217" s="185"/>
      <c r="AT217" s="185"/>
      <c r="AU217" s="185"/>
      <c r="AV217" s="185"/>
      <c r="AW217" s="185"/>
      <c r="AX217" s="185"/>
      <c r="AY217" s="185"/>
      <c r="AZ217" s="185"/>
      <c r="BA217" s="185"/>
      <c r="BB217" s="185"/>
      <c r="BC217" s="185"/>
      <c r="BD217" s="185"/>
      <c r="BE217" s="185"/>
      <c r="BF217" s="185"/>
      <c r="BG217" s="185"/>
      <c r="BH217" s="185"/>
      <c r="BI217" s="185"/>
      <c r="BJ217" s="185"/>
      <c r="BK217" s="185"/>
      <c r="BL217" s="185"/>
      <c r="BM217" s="185"/>
      <c r="BN217" s="185"/>
      <c r="BO217" s="185"/>
      <c r="BP217" s="185"/>
      <c r="BQ217" s="185"/>
      <c r="BR217" s="185"/>
      <c r="BS217" s="185"/>
      <c r="BT217" s="185"/>
      <c r="BY217" s="376"/>
    </row>
    <row r="218" spans="1:77" s="375" customFormat="1" ht="18.899999999999999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5"/>
      <c r="AF218" s="185"/>
      <c r="AG218" s="185"/>
      <c r="AH218" s="185"/>
      <c r="AI218" s="185"/>
      <c r="AJ218" s="185"/>
      <c r="AK218" s="186"/>
      <c r="AL218" s="186"/>
      <c r="AM218" s="186"/>
      <c r="AN218" s="186"/>
      <c r="AO218" s="186"/>
      <c r="AP218" s="185"/>
      <c r="AQ218" s="185"/>
      <c r="AR218" s="185"/>
      <c r="AS218" s="185"/>
      <c r="AT218" s="185"/>
      <c r="AU218" s="185"/>
      <c r="AV218" s="185"/>
      <c r="AW218" s="185"/>
      <c r="AX218" s="185"/>
      <c r="AY218" s="185"/>
      <c r="AZ218" s="185"/>
      <c r="BA218" s="185"/>
      <c r="BB218" s="185"/>
      <c r="BC218" s="185"/>
      <c r="BD218" s="185"/>
      <c r="BE218" s="185"/>
      <c r="BF218" s="185"/>
      <c r="BG218" s="185"/>
      <c r="BH218" s="185"/>
      <c r="BI218" s="185"/>
      <c r="BJ218" s="185"/>
      <c r="BK218" s="185"/>
      <c r="BL218" s="185"/>
      <c r="BM218" s="185"/>
      <c r="BN218" s="185"/>
      <c r="BO218" s="185"/>
      <c r="BP218" s="185"/>
      <c r="BQ218" s="185"/>
      <c r="BR218" s="185"/>
      <c r="BS218" s="185"/>
      <c r="BT218" s="185"/>
      <c r="BY218" s="376"/>
    </row>
    <row r="219" spans="1:77" s="375" customFormat="1" ht="18.899999999999999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85"/>
      <c r="AF219" s="185"/>
      <c r="AG219" s="185"/>
      <c r="AH219" s="185"/>
      <c r="AI219" s="185"/>
      <c r="AJ219" s="185"/>
      <c r="AK219" s="186"/>
      <c r="AL219" s="186"/>
      <c r="AM219" s="186"/>
      <c r="AN219" s="186"/>
      <c r="AO219" s="186"/>
      <c r="AP219" s="185"/>
      <c r="AQ219" s="185"/>
      <c r="AR219" s="185"/>
      <c r="AS219" s="185"/>
      <c r="AT219" s="185"/>
      <c r="AU219" s="185"/>
      <c r="AV219" s="185"/>
      <c r="AW219" s="185"/>
      <c r="AX219" s="185"/>
      <c r="AY219" s="185"/>
      <c r="AZ219" s="185"/>
      <c r="BA219" s="185"/>
      <c r="BB219" s="185"/>
      <c r="BC219" s="185"/>
      <c r="BD219" s="185"/>
      <c r="BE219" s="185"/>
      <c r="BF219" s="185"/>
      <c r="BG219" s="185"/>
      <c r="BH219" s="185"/>
      <c r="BI219" s="185"/>
      <c r="BJ219" s="185"/>
      <c r="BK219" s="185"/>
      <c r="BL219" s="185"/>
      <c r="BM219" s="185"/>
      <c r="BN219" s="185"/>
      <c r="BO219" s="185"/>
      <c r="BP219" s="185"/>
      <c r="BQ219" s="185"/>
      <c r="BR219" s="185"/>
      <c r="BS219" s="185"/>
      <c r="BT219" s="185"/>
      <c r="BY219" s="376"/>
    </row>
    <row r="220" spans="1:77" s="375" customFormat="1" ht="18.899999999999999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  <c r="AB220" s="185"/>
      <c r="AC220" s="185"/>
      <c r="AD220" s="185"/>
      <c r="AE220" s="185"/>
      <c r="AF220" s="185"/>
      <c r="AG220" s="185"/>
      <c r="AH220" s="185"/>
      <c r="AI220" s="185"/>
      <c r="AJ220" s="185"/>
      <c r="AK220" s="186"/>
      <c r="AL220" s="186"/>
      <c r="AM220" s="186"/>
      <c r="AN220" s="186"/>
      <c r="AO220" s="186"/>
      <c r="AP220" s="185"/>
      <c r="AQ220" s="185"/>
      <c r="AR220" s="185"/>
      <c r="AS220" s="185"/>
      <c r="AT220" s="185"/>
      <c r="AU220" s="185"/>
      <c r="AV220" s="185"/>
      <c r="AW220" s="185"/>
      <c r="AX220" s="185"/>
      <c r="AY220" s="185"/>
      <c r="AZ220" s="185"/>
      <c r="BA220" s="185"/>
      <c r="BB220" s="185"/>
      <c r="BC220" s="185"/>
      <c r="BD220" s="185"/>
      <c r="BE220" s="185"/>
      <c r="BF220" s="185"/>
      <c r="BG220" s="185"/>
      <c r="BH220" s="185"/>
      <c r="BI220" s="185"/>
      <c r="BJ220" s="185"/>
      <c r="BK220" s="185"/>
      <c r="BL220" s="185"/>
      <c r="BM220" s="185"/>
      <c r="BN220" s="185"/>
      <c r="BO220" s="185"/>
      <c r="BP220" s="185"/>
      <c r="BQ220" s="185"/>
      <c r="BR220" s="185"/>
      <c r="BS220" s="185"/>
      <c r="BT220" s="185"/>
      <c r="BY220" s="376"/>
    </row>
    <row r="221" spans="1:77" s="375" customFormat="1" ht="18.899999999999999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186"/>
      <c r="AL221" s="186"/>
      <c r="AM221" s="186"/>
      <c r="AN221" s="186"/>
      <c r="AO221" s="186"/>
      <c r="AP221" s="185"/>
      <c r="AQ221" s="185"/>
      <c r="AR221" s="185"/>
      <c r="AS221" s="185"/>
      <c r="AT221" s="185"/>
      <c r="AU221" s="185"/>
      <c r="AV221" s="185"/>
      <c r="AW221" s="185"/>
      <c r="AX221" s="185"/>
      <c r="AY221" s="185"/>
      <c r="AZ221" s="185"/>
      <c r="BA221" s="185"/>
      <c r="BB221" s="185"/>
      <c r="BC221" s="185"/>
      <c r="BD221" s="185"/>
      <c r="BE221" s="185"/>
      <c r="BF221" s="185"/>
      <c r="BG221" s="185"/>
      <c r="BH221" s="185"/>
      <c r="BI221" s="185"/>
      <c r="BJ221" s="185"/>
      <c r="BK221" s="185"/>
      <c r="BL221" s="185"/>
      <c r="BM221" s="185"/>
      <c r="BN221" s="185"/>
      <c r="BO221" s="185"/>
      <c r="BP221" s="185"/>
      <c r="BQ221" s="185"/>
      <c r="BR221" s="185"/>
      <c r="BS221" s="185"/>
      <c r="BT221" s="185"/>
      <c r="BY221" s="376"/>
    </row>
    <row r="222" spans="1:77" s="375" customFormat="1" ht="18.899999999999999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  <c r="AB222" s="185"/>
      <c r="AC222" s="185"/>
      <c r="AD222" s="185"/>
      <c r="AE222" s="185"/>
      <c r="AF222" s="185"/>
      <c r="AG222" s="185"/>
      <c r="AH222" s="185"/>
      <c r="AI222" s="185"/>
      <c r="AJ222" s="185"/>
      <c r="AK222" s="186"/>
      <c r="AL222" s="186"/>
      <c r="AM222" s="186"/>
      <c r="AN222" s="186"/>
      <c r="AO222" s="186"/>
      <c r="AP222" s="185"/>
      <c r="AQ222" s="185"/>
      <c r="AR222" s="185"/>
      <c r="AS222" s="185"/>
      <c r="AT222" s="185"/>
      <c r="AU222" s="185"/>
      <c r="AV222" s="185"/>
      <c r="AW222" s="185"/>
      <c r="AX222" s="185"/>
      <c r="AY222" s="185"/>
      <c r="AZ222" s="185"/>
      <c r="BA222" s="185"/>
      <c r="BB222" s="185"/>
      <c r="BC222" s="185"/>
      <c r="BD222" s="185"/>
      <c r="BE222" s="185"/>
      <c r="BF222" s="185"/>
      <c r="BG222" s="185"/>
      <c r="BH222" s="185"/>
      <c r="BI222" s="185"/>
      <c r="BJ222" s="185"/>
      <c r="BK222" s="185"/>
      <c r="BL222" s="185"/>
      <c r="BM222" s="185"/>
      <c r="BN222" s="185"/>
      <c r="BO222" s="185"/>
      <c r="BP222" s="185"/>
      <c r="BQ222" s="185"/>
      <c r="BR222" s="185"/>
      <c r="BS222" s="185"/>
      <c r="BT222" s="185"/>
      <c r="BY222" s="376"/>
    </row>
    <row r="223" spans="1:77" s="375" customFormat="1" ht="18.899999999999999">
      <c r="A223" s="185"/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6"/>
      <c r="AL223" s="186"/>
      <c r="AM223" s="186"/>
      <c r="AN223" s="186"/>
      <c r="AO223" s="186"/>
      <c r="AP223" s="185"/>
      <c r="AQ223" s="185"/>
      <c r="AR223" s="185"/>
      <c r="AS223" s="185"/>
      <c r="AT223" s="185"/>
      <c r="AU223" s="185"/>
      <c r="AV223" s="185"/>
      <c r="AW223" s="185"/>
      <c r="AX223" s="185"/>
      <c r="AY223" s="185"/>
      <c r="AZ223" s="185"/>
      <c r="BA223" s="185"/>
      <c r="BB223" s="185"/>
      <c r="BC223" s="185"/>
      <c r="BD223" s="185"/>
      <c r="BE223" s="185"/>
      <c r="BF223" s="185"/>
      <c r="BG223" s="185"/>
      <c r="BH223" s="185"/>
      <c r="BI223" s="185"/>
      <c r="BJ223" s="185"/>
      <c r="BK223" s="185"/>
      <c r="BL223" s="185"/>
      <c r="BM223" s="185"/>
      <c r="BN223" s="185"/>
      <c r="BO223" s="185"/>
      <c r="BP223" s="185"/>
      <c r="BQ223" s="185"/>
      <c r="BR223" s="185"/>
      <c r="BS223" s="185"/>
      <c r="BT223" s="185"/>
      <c r="BY223" s="376"/>
    </row>
    <row r="224" spans="1:77" s="375" customFormat="1" ht="18.899999999999999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6"/>
      <c r="AL224" s="186"/>
      <c r="AM224" s="186"/>
      <c r="AN224" s="186"/>
      <c r="AO224" s="186"/>
      <c r="AP224" s="185"/>
      <c r="AQ224" s="185"/>
      <c r="AR224" s="185"/>
      <c r="AS224" s="185"/>
      <c r="AT224" s="185"/>
      <c r="AU224" s="185"/>
      <c r="AV224" s="185"/>
      <c r="AW224" s="185"/>
      <c r="AX224" s="185"/>
      <c r="AY224" s="185"/>
      <c r="AZ224" s="185"/>
      <c r="BA224" s="185"/>
      <c r="BB224" s="185"/>
      <c r="BC224" s="185"/>
      <c r="BD224" s="185"/>
      <c r="BE224" s="185"/>
      <c r="BF224" s="185"/>
      <c r="BG224" s="185"/>
      <c r="BH224" s="185"/>
      <c r="BI224" s="185"/>
      <c r="BJ224" s="185"/>
      <c r="BK224" s="185"/>
      <c r="BL224" s="185"/>
      <c r="BM224" s="185"/>
      <c r="BN224" s="185"/>
      <c r="BO224" s="185"/>
      <c r="BP224" s="185"/>
      <c r="BQ224" s="185"/>
      <c r="BR224" s="185"/>
      <c r="BS224" s="185"/>
      <c r="BT224" s="185"/>
      <c r="BY224" s="376"/>
    </row>
    <row r="225" spans="1:77" s="375" customFormat="1" ht="18.899999999999999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6"/>
      <c r="AL225" s="186"/>
      <c r="AM225" s="186"/>
      <c r="AN225" s="186"/>
      <c r="AO225" s="186"/>
      <c r="AP225" s="185"/>
      <c r="AQ225" s="185"/>
      <c r="AR225" s="185"/>
      <c r="AS225" s="185"/>
      <c r="AT225" s="185"/>
      <c r="AU225" s="185"/>
      <c r="AV225" s="185"/>
      <c r="AW225" s="185"/>
      <c r="AX225" s="185"/>
      <c r="AY225" s="185"/>
      <c r="AZ225" s="185"/>
      <c r="BA225" s="185"/>
      <c r="BB225" s="185"/>
      <c r="BC225" s="185"/>
      <c r="BD225" s="185"/>
      <c r="BE225" s="185"/>
      <c r="BF225" s="185"/>
      <c r="BG225" s="185"/>
      <c r="BH225" s="185"/>
      <c r="BI225" s="185"/>
      <c r="BJ225" s="185"/>
      <c r="BK225" s="185"/>
      <c r="BL225" s="185"/>
      <c r="BM225" s="185"/>
      <c r="BN225" s="185"/>
      <c r="BO225" s="185"/>
      <c r="BP225" s="185"/>
      <c r="BQ225" s="185"/>
      <c r="BR225" s="185"/>
      <c r="BS225" s="185"/>
      <c r="BT225" s="185"/>
      <c r="BY225" s="376"/>
    </row>
    <row r="226" spans="1:77" s="375" customFormat="1" ht="18.899999999999999">
      <c r="A226" s="185"/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6"/>
      <c r="AL226" s="186"/>
      <c r="AM226" s="186"/>
      <c r="AN226" s="186"/>
      <c r="AO226" s="186"/>
      <c r="AP226" s="185"/>
      <c r="AQ226" s="185"/>
      <c r="AR226" s="185"/>
      <c r="AS226" s="185"/>
      <c r="AT226" s="185"/>
      <c r="AU226" s="185"/>
      <c r="AV226" s="185"/>
      <c r="AW226" s="185"/>
      <c r="AX226" s="185"/>
      <c r="AY226" s="185"/>
      <c r="AZ226" s="185"/>
      <c r="BA226" s="185"/>
      <c r="BB226" s="185"/>
      <c r="BC226" s="185"/>
      <c r="BD226" s="185"/>
      <c r="BE226" s="185"/>
      <c r="BF226" s="185"/>
      <c r="BG226" s="185"/>
      <c r="BH226" s="185"/>
      <c r="BI226" s="185"/>
      <c r="BJ226" s="185"/>
      <c r="BK226" s="185"/>
      <c r="BL226" s="185"/>
      <c r="BM226" s="185"/>
      <c r="BN226" s="185"/>
      <c r="BO226" s="185"/>
      <c r="BP226" s="185"/>
      <c r="BQ226" s="185"/>
      <c r="BR226" s="185"/>
      <c r="BS226" s="185"/>
      <c r="BT226" s="185"/>
      <c r="BY226" s="376"/>
    </row>
    <row r="227" spans="1:77" s="375" customFormat="1" ht="18.899999999999999">
      <c r="A227" s="185"/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6"/>
      <c r="AL227" s="186"/>
      <c r="AM227" s="186"/>
      <c r="AN227" s="186"/>
      <c r="AO227" s="186"/>
      <c r="AP227" s="185"/>
      <c r="AQ227" s="185"/>
      <c r="AR227" s="185"/>
      <c r="AS227" s="185"/>
      <c r="AT227" s="185"/>
      <c r="AU227" s="185"/>
      <c r="AV227" s="185"/>
      <c r="AW227" s="185"/>
      <c r="AX227" s="185"/>
      <c r="AY227" s="185"/>
      <c r="AZ227" s="185"/>
      <c r="BA227" s="185"/>
      <c r="BB227" s="185"/>
      <c r="BC227" s="185"/>
      <c r="BD227" s="185"/>
      <c r="BE227" s="185"/>
      <c r="BF227" s="185"/>
      <c r="BG227" s="185"/>
      <c r="BH227" s="185"/>
      <c r="BI227" s="185"/>
      <c r="BJ227" s="185"/>
      <c r="BK227" s="185"/>
      <c r="BL227" s="185"/>
      <c r="BM227" s="185"/>
      <c r="BN227" s="185"/>
      <c r="BO227" s="185"/>
      <c r="BP227" s="185"/>
      <c r="BQ227" s="185"/>
      <c r="BR227" s="185"/>
      <c r="BS227" s="185"/>
      <c r="BT227" s="185"/>
      <c r="BY227" s="376"/>
    </row>
    <row r="228" spans="1:77" s="375" customFormat="1" ht="18.899999999999999">
      <c r="A228" s="185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6"/>
      <c r="AL228" s="186"/>
      <c r="AM228" s="186"/>
      <c r="AN228" s="186"/>
      <c r="AO228" s="186"/>
      <c r="AP228" s="185"/>
      <c r="AQ228" s="185"/>
      <c r="AR228" s="185"/>
      <c r="AS228" s="185"/>
      <c r="AT228" s="185"/>
      <c r="AU228" s="185"/>
      <c r="AV228" s="185"/>
      <c r="AW228" s="185"/>
      <c r="AX228" s="185"/>
      <c r="AY228" s="185"/>
      <c r="AZ228" s="185"/>
      <c r="BA228" s="185"/>
      <c r="BB228" s="185"/>
      <c r="BC228" s="185"/>
      <c r="BD228" s="185"/>
      <c r="BE228" s="185"/>
      <c r="BF228" s="185"/>
      <c r="BG228" s="185"/>
      <c r="BH228" s="185"/>
      <c r="BI228" s="185"/>
      <c r="BJ228" s="185"/>
      <c r="BK228" s="185"/>
      <c r="BL228" s="185"/>
      <c r="BM228" s="185"/>
      <c r="BN228" s="185"/>
      <c r="BO228" s="185"/>
      <c r="BP228" s="185"/>
      <c r="BQ228" s="185"/>
      <c r="BR228" s="185"/>
      <c r="BS228" s="185"/>
      <c r="BT228" s="185"/>
      <c r="BY228" s="376"/>
    </row>
    <row r="229" spans="1:77" s="375" customFormat="1" ht="18.899999999999999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6"/>
      <c r="AL229" s="186"/>
      <c r="AM229" s="186"/>
      <c r="AN229" s="186"/>
      <c r="AO229" s="186"/>
      <c r="AP229" s="185"/>
      <c r="AQ229" s="185"/>
      <c r="AR229" s="185"/>
      <c r="AS229" s="185"/>
      <c r="AT229" s="185"/>
      <c r="AU229" s="185"/>
      <c r="AV229" s="185"/>
      <c r="AW229" s="185"/>
      <c r="AX229" s="185"/>
      <c r="AY229" s="185"/>
      <c r="AZ229" s="185"/>
      <c r="BA229" s="185"/>
      <c r="BB229" s="185"/>
      <c r="BC229" s="185"/>
      <c r="BD229" s="185"/>
      <c r="BE229" s="185"/>
      <c r="BF229" s="185"/>
      <c r="BG229" s="185"/>
      <c r="BH229" s="185"/>
      <c r="BI229" s="185"/>
      <c r="BJ229" s="185"/>
      <c r="BK229" s="185"/>
      <c r="BL229" s="185"/>
      <c r="BM229" s="185"/>
      <c r="BN229" s="185"/>
      <c r="BO229" s="185"/>
      <c r="BP229" s="185"/>
      <c r="BQ229" s="185"/>
      <c r="BR229" s="185"/>
      <c r="BS229" s="185"/>
      <c r="BT229" s="185"/>
      <c r="BY229" s="376"/>
    </row>
    <row r="230" spans="1:77" s="375" customFormat="1" ht="18.899999999999999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6"/>
      <c r="AL230" s="186"/>
      <c r="AM230" s="186"/>
      <c r="AN230" s="186"/>
      <c r="AO230" s="186"/>
      <c r="AP230" s="185"/>
      <c r="AQ230" s="185"/>
      <c r="AR230" s="185"/>
      <c r="AS230" s="185"/>
      <c r="AT230" s="185"/>
      <c r="AU230" s="185"/>
      <c r="AV230" s="185"/>
      <c r="AW230" s="185"/>
      <c r="AX230" s="185"/>
      <c r="AY230" s="185"/>
      <c r="AZ230" s="185"/>
      <c r="BA230" s="185"/>
      <c r="BB230" s="185"/>
      <c r="BC230" s="185"/>
      <c r="BD230" s="185"/>
      <c r="BE230" s="185"/>
      <c r="BF230" s="185"/>
      <c r="BG230" s="185"/>
      <c r="BH230" s="185"/>
      <c r="BI230" s="185"/>
      <c r="BJ230" s="185"/>
      <c r="BK230" s="185"/>
      <c r="BL230" s="185"/>
      <c r="BM230" s="185"/>
      <c r="BN230" s="185"/>
      <c r="BO230" s="185"/>
      <c r="BP230" s="185"/>
      <c r="BQ230" s="185"/>
      <c r="BR230" s="185"/>
      <c r="BS230" s="185"/>
      <c r="BT230" s="185"/>
      <c r="BY230" s="376"/>
    </row>
    <row r="231" spans="1:77" s="375" customFormat="1" ht="18.899999999999999">
      <c r="A231" s="185"/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6"/>
      <c r="AL231" s="186"/>
      <c r="AM231" s="186"/>
      <c r="AN231" s="186"/>
      <c r="AO231" s="186"/>
      <c r="AP231" s="185"/>
      <c r="AQ231" s="185"/>
      <c r="AR231" s="185"/>
      <c r="AS231" s="185"/>
      <c r="AT231" s="185"/>
      <c r="AU231" s="185"/>
      <c r="AV231" s="185"/>
      <c r="AW231" s="185"/>
      <c r="AX231" s="185"/>
      <c r="AY231" s="185"/>
      <c r="AZ231" s="185"/>
      <c r="BA231" s="185"/>
      <c r="BB231" s="185"/>
      <c r="BC231" s="185"/>
      <c r="BD231" s="185"/>
      <c r="BE231" s="185"/>
      <c r="BF231" s="185"/>
      <c r="BG231" s="185"/>
      <c r="BH231" s="185"/>
      <c r="BI231" s="185"/>
      <c r="BJ231" s="185"/>
      <c r="BK231" s="185"/>
      <c r="BL231" s="185"/>
      <c r="BM231" s="185"/>
      <c r="BN231" s="185"/>
      <c r="BO231" s="185"/>
      <c r="BP231" s="185"/>
      <c r="BQ231" s="185"/>
      <c r="BR231" s="185"/>
      <c r="BS231" s="185"/>
      <c r="BT231" s="185"/>
      <c r="BY231" s="376"/>
    </row>
    <row r="232" spans="1:77" s="375" customFormat="1" ht="18.899999999999999">
      <c r="A232" s="185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6"/>
      <c r="AL232" s="186"/>
      <c r="AM232" s="186"/>
      <c r="AN232" s="186"/>
      <c r="AO232" s="186"/>
      <c r="AP232" s="185"/>
      <c r="AQ232" s="185"/>
      <c r="AR232" s="185"/>
      <c r="AS232" s="185"/>
      <c r="AT232" s="185"/>
      <c r="AU232" s="185"/>
      <c r="AV232" s="185"/>
      <c r="AW232" s="185"/>
      <c r="AX232" s="185"/>
      <c r="AY232" s="185"/>
      <c r="AZ232" s="185"/>
      <c r="BA232" s="185"/>
      <c r="BB232" s="185"/>
      <c r="BC232" s="185"/>
      <c r="BD232" s="185"/>
      <c r="BE232" s="185"/>
      <c r="BF232" s="185"/>
      <c r="BG232" s="185"/>
      <c r="BH232" s="185"/>
      <c r="BI232" s="185"/>
      <c r="BJ232" s="185"/>
      <c r="BK232" s="185"/>
      <c r="BL232" s="185"/>
      <c r="BM232" s="185"/>
      <c r="BN232" s="185"/>
      <c r="BO232" s="185"/>
      <c r="BP232" s="185"/>
      <c r="BQ232" s="185"/>
      <c r="BR232" s="185"/>
      <c r="BS232" s="185"/>
      <c r="BT232" s="185"/>
      <c r="BY232" s="376"/>
    </row>
    <row r="233" spans="1:77" s="375" customFormat="1" ht="18.899999999999999">
      <c r="A233" s="185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85"/>
      <c r="AF233" s="185"/>
      <c r="AG233" s="185"/>
      <c r="AH233" s="185"/>
      <c r="AI233" s="185"/>
      <c r="AJ233" s="185"/>
      <c r="AK233" s="186"/>
      <c r="AL233" s="186"/>
      <c r="AM233" s="186"/>
      <c r="AN233" s="186"/>
      <c r="AO233" s="186"/>
      <c r="AP233" s="185"/>
      <c r="AQ233" s="185"/>
      <c r="AR233" s="185"/>
      <c r="AS233" s="185"/>
      <c r="AT233" s="185"/>
      <c r="AU233" s="185"/>
      <c r="AV233" s="185"/>
      <c r="AW233" s="185"/>
      <c r="AX233" s="185"/>
      <c r="AY233" s="185"/>
      <c r="AZ233" s="185"/>
      <c r="BA233" s="185"/>
      <c r="BB233" s="185"/>
      <c r="BC233" s="185"/>
      <c r="BD233" s="185"/>
      <c r="BE233" s="185"/>
      <c r="BF233" s="185"/>
      <c r="BG233" s="185"/>
      <c r="BH233" s="185"/>
      <c r="BI233" s="185"/>
      <c r="BJ233" s="185"/>
      <c r="BK233" s="185"/>
      <c r="BL233" s="185"/>
      <c r="BM233" s="185"/>
      <c r="BN233" s="185"/>
      <c r="BO233" s="185"/>
      <c r="BP233" s="185"/>
      <c r="BQ233" s="185"/>
      <c r="BR233" s="185"/>
      <c r="BS233" s="185"/>
      <c r="BT233" s="185"/>
      <c r="BY233" s="376"/>
    </row>
    <row r="234" spans="1:77" s="375" customFormat="1" ht="18.899999999999999">
      <c r="A234" s="185"/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85"/>
      <c r="AF234" s="185"/>
      <c r="AG234" s="185"/>
      <c r="AH234" s="185"/>
      <c r="AI234" s="185"/>
      <c r="AJ234" s="185"/>
      <c r="AK234" s="186"/>
      <c r="AL234" s="186"/>
      <c r="AM234" s="186"/>
      <c r="AN234" s="186"/>
      <c r="AO234" s="186"/>
      <c r="AP234" s="185"/>
      <c r="AQ234" s="185"/>
      <c r="AR234" s="185"/>
      <c r="AS234" s="185"/>
      <c r="AT234" s="185"/>
      <c r="AU234" s="185"/>
      <c r="AV234" s="185"/>
      <c r="AW234" s="185"/>
      <c r="AX234" s="185"/>
      <c r="AY234" s="185"/>
      <c r="AZ234" s="185"/>
      <c r="BA234" s="185"/>
      <c r="BB234" s="185"/>
      <c r="BC234" s="185"/>
      <c r="BD234" s="185"/>
      <c r="BE234" s="185"/>
      <c r="BF234" s="185"/>
      <c r="BG234" s="185"/>
      <c r="BH234" s="185"/>
      <c r="BI234" s="185"/>
      <c r="BJ234" s="185"/>
      <c r="BK234" s="185"/>
      <c r="BL234" s="185"/>
      <c r="BM234" s="185"/>
      <c r="BN234" s="185"/>
      <c r="BO234" s="185"/>
      <c r="BP234" s="185"/>
      <c r="BQ234" s="185"/>
      <c r="BR234" s="185"/>
      <c r="BS234" s="185"/>
      <c r="BT234" s="185"/>
      <c r="BY234" s="376"/>
    </row>
    <row r="235" spans="1:77" s="375" customFormat="1" ht="18.899999999999999">
      <c r="A235" s="185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5"/>
      <c r="AB235" s="185"/>
      <c r="AC235" s="185"/>
      <c r="AD235" s="185"/>
      <c r="AE235" s="185"/>
      <c r="AF235" s="185"/>
      <c r="AG235" s="185"/>
      <c r="AH235" s="185"/>
      <c r="AI235" s="185"/>
      <c r="AJ235" s="185"/>
      <c r="AK235" s="186"/>
      <c r="AL235" s="186"/>
      <c r="AM235" s="186"/>
      <c r="AN235" s="186"/>
      <c r="AO235" s="186"/>
      <c r="AP235" s="185"/>
      <c r="AQ235" s="185"/>
      <c r="AR235" s="185"/>
      <c r="AS235" s="185"/>
      <c r="AT235" s="185"/>
      <c r="AU235" s="185"/>
      <c r="AV235" s="185"/>
      <c r="AW235" s="185"/>
      <c r="AX235" s="185"/>
      <c r="AY235" s="185"/>
      <c r="AZ235" s="185"/>
      <c r="BA235" s="185"/>
      <c r="BB235" s="185"/>
      <c r="BC235" s="185"/>
      <c r="BD235" s="185"/>
      <c r="BE235" s="185"/>
      <c r="BF235" s="185"/>
      <c r="BG235" s="185"/>
      <c r="BH235" s="185"/>
      <c r="BI235" s="185"/>
      <c r="BJ235" s="185"/>
      <c r="BK235" s="185"/>
      <c r="BL235" s="185"/>
      <c r="BM235" s="185"/>
      <c r="BN235" s="185"/>
      <c r="BO235" s="185"/>
      <c r="BP235" s="185"/>
      <c r="BQ235" s="185"/>
      <c r="BR235" s="185"/>
      <c r="BS235" s="185"/>
      <c r="BT235" s="185"/>
      <c r="BY235" s="376"/>
    </row>
    <row r="236" spans="1:77" s="375" customFormat="1" ht="18.899999999999999">
      <c r="A236" s="18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5"/>
      <c r="AB236" s="185"/>
      <c r="AC236" s="185"/>
      <c r="AD236" s="185"/>
      <c r="AE236" s="185"/>
      <c r="AF236" s="185"/>
      <c r="AG236" s="185"/>
      <c r="AH236" s="185"/>
      <c r="AI236" s="185"/>
      <c r="AJ236" s="185"/>
      <c r="AK236" s="186"/>
      <c r="AL236" s="186"/>
      <c r="AM236" s="186"/>
      <c r="AN236" s="186"/>
      <c r="AO236" s="186"/>
      <c r="AP236" s="185"/>
      <c r="AQ236" s="185"/>
      <c r="AR236" s="185"/>
      <c r="AS236" s="185"/>
      <c r="AT236" s="185"/>
      <c r="AU236" s="185"/>
      <c r="AV236" s="185"/>
      <c r="AW236" s="185"/>
      <c r="AX236" s="185"/>
      <c r="AY236" s="185"/>
      <c r="AZ236" s="185"/>
      <c r="BA236" s="185"/>
      <c r="BB236" s="185"/>
      <c r="BC236" s="185"/>
      <c r="BD236" s="185"/>
      <c r="BE236" s="185"/>
      <c r="BF236" s="185"/>
      <c r="BG236" s="185"/>
      <c r="BH236" s="185"/>
      <c r="BI236" s="185"/>
      <c r="BJ236" s="185"/>
      <c r="BK236" s="185"/>
      <c r="BL236" s="185"/>
      <c r="BM236" s="185"/>
      <c r="BN236" s="185"/>
      <c r="BO236" s="185"/>
      <c r="BP236" s="185"/>
      <c r="BQ236" s="185"/>
      <c r="BR236" s="185"/>
      <c r="BS236" s="185"/>
      <c r="BT236" s="185"/>
      <c r="BY236" s="376"/>
    </row>
    <row r="237" spans="1:77" s="375" customFormat="1" ht="18.899999999999999">
      <c r="A237" s="185"/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5"/>
      <c r="AB237" s="185"/>
      <c r="AC237" s="185"/>
      <c r="AD237" s="185"/>
      <c r="AE237" s="185"/>
      <c r="AF237" s="185"/>
      <c r="AG237" s="185"/>
      <c r="AH237" s="185"/>
      <c r="AI237" s="185"/>
      <c r="AJ237" s="185"/>
      <c r="AK237" s="186"/>
      <c r="AL237" s="186"/>
      <c r="AM237" s="186"/>
      <c r="AN237" s="186"/>
      <c r="AO237" s="186"/>
      <c r="AP237" s="185"/>
      <c r="AQ237" s="185"/>
      <c r="AR237" s="185"/>
      <c r="AS237" s="185"/>
      <c r="AT237" s="185"/>
      <c r="AU237" s="185"/>
      <c r="AV237" s="185"/>
      <c r="AW237" s="185"/>
      <c r="AX237" s="185"/>
      <c r="AY237" s="185"/>
      <c r="AZ237" s="185"/>
      <c r="BA237" s="185"/>
      <c r="BB237" s="185"/>
      <c r="BC237" s="185"/>
      <c r="BD237" s="185"/>
      <c r="BE237" s="185"/>
      <c r="BF237" s="185"/>
      <c r="BG237" s="185"/>
      <c r="BH237" s="185"/>
      <c r="BI237" s="185"/>
      <c r="BJ237" s="185"/>
      <c r="BK237" s="185"/>
      <c r="BL237" s="185"/>
      <c r="BM237" s="185"/>
      <c r="BN237" s="185"/>
      <c r="BO237" s="185"/>
      <c r="BP237" s="185"/>
      <c r="BQ237" s="185"/>
      <c r="BR237" s="185"/>
      <c r="BS237" s="185"/>
      <c r="BT237" s="185"/>
      <c r="BY237" s="376"/>
    </row>
    <row r="238" spans="1:77" s="375" customFormat="1" ht="18.899999999999999">
      <c r="A238" s="185"/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5"/>
      <c r="AB238" s="185"/>
      <c r="AC238" s="185"/>
      <c r="AD238" s="185"/>
      <c r="AE238" s="185"/>
      <c r="AF238" s="185"/>
      <c r="AG238" s="185"/>
      <c r="AH238" s="185"/>
      <c r="AI238" s="185"/>
      <c r="AJ238" s="185"/>
      <c r="AK238" s="186"/>
      <c r="AL238" s="186"/>
      <c r="AM238" s="186"/>
      <c r="AN238" s="186"/>
      <c r="AO238" s="186"/>
      <c r="AP238" s="185"/>
      <c r="AQ238" s="185"/>
      <c r="AR238" s="185"/>
      <c r="AS238" s="185"/>
      <c r="AT238" s="185"/>
      <c r="AU238" s="185"/>
      <c r="AV238" s="185"/>
      <c r="AW238" s="185"/>
      <c r="AX238" s="185"/>
      <c r="AY238" s="185"/>
      <c r="AZ238" s="185"/>
      <c r="BA238" s="185"/>
      <c r="BB238" s="185"/>
      <c r="BC238" s="185"/>
      <c r="BD238" s="185"/>
      <c r="BE238" s="185"/>
      <c r="BF238" s="185"/>
      <c r="BG238" s="185"/>
      <c r="BH238" s="185"/>
      <c r="BI238" s="185"/>
      <c r="BJ238" s="185"/>
      <c r="BK238" s="185"/>
      <c r="BL238" s="185"/>
      <c r="BM238" s="185"/>
      <c r="BN238" s="185"/>
      <c r="BO238" s="185"/>
      <c r="BP238" s="185"/>
      <c r="BQ238" s="185"/>
      <c r="BR238" s="185"/>
      <c r="BS238" s="185"/>
      <c r="BT238" s="185"/>
      <c r="BY238" s="376"/>
    </row>
    <row r="239" spans="1:77" s="375" customFormat="1" ht="18.899999999999999">
      <c r="A239" s="185"/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  <c r="AB239" s="185"/>
      <c r="AC239" s="185"/>
      <c r="AD239" s="185"/>
      <c r="AE239" s="185"/>
      <c r="AF239" s="185"/>
      <c r="AG239" s="185"/>
      <c r="AH239" s="185"/>
      <c r="AI239" s="185"/>
      <c r="AJ239" s="185"/>
      <c r="AK239" s="186"/>
      <c r="AL239" s="186"/>
      <c r="AM239" s="186"/>
      <c r="AN239" s="186"/>
      <c r="AO239" s="186"/>
      <c r="AP239" s="185"/>
      <c r="AQ239" s="185"/>
      <c r="AR239" s="185"/>
      <c r="AS239" s="185"/>
      <c r="AT239" s="185"/>
      <c r="AU239" s="185"/>
      <c r="AV239" s="185"/>
      <c r="AW239" s="185"/>
      <c r="AX239" s="185"/>
      <c r="AY239" s="185"/>
      <c r="AZ239" s="185"/>
      <c r="BA239" s="185"/>
      <c r="BB239" s="185"/>
      <c r="BC239" s="185"/>
      <c r="BD239" s="185"/>
      <c r="BE239" s="185"/>
      <c r="BF239" s="185"/>
      <c r="BG239" s="185"/>
      <c r="BH239" s="185"/>
      <c r="BI239" s="185"/>
      <c r="BJ239" s="185"/>
      <c r="BK239" s="185"/>
      <c r="BL239" s="185"/>
      <c r="BM239" s="185"/>
      <c r="BN239" s="185"/>
      <c r="BO239" s="185"/>
      <c r="BP239" s="185"/>
      <c r="BQ239" s="185"/>
      <c r="BR239" s="185"/>
      <c r="BS239" s="185"/>
      <c r="BT239" s="185"/>
      <c r="BY239" s="376"/>
    </row>
    <row r="240" spans="1:77" s="375" customFormat="1" ht="18.899999999999999">
      <c r="A240" s="185"/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6"/>
      <c r="AL240" s="186"/>
      <c r="AM240" s="186"/>
      <c r="AN240" s="186"/>
      <c r="AO240" s="186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5"/>
      <c r="BN240" s="185"/>
      <c r="BO240" s="185"/>
      <c r="BP240" s="185"/>
      <c r="BQ240" s="185"/>
      <c r="BR240" s="185"/>
      <c r="BS240" s="185"/>
      <c r="BT240" s="185"/>
      <c r="BY240" s="376"/>
    </row>
    <row r="241" spans="1:77" s="375" customFormat="1" ht="18.899999999999999">
      <c r="A241" s="185"/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6"/>
      <c r="AL241" s="186"/>
      <c r="AM241" s="186"/>
      <c r="AN241" s="186"/>
      <c r="AO241" s="186"/>
      <c r="AP241" s="185"/>
      <c r="AQ241" s="185"/>
      <c r="AR241" s="185"/>
      <c r="AS241" s="185"/>
      <c r="AT241" s="185"/>
      <c r="AU241" s="185"/>
      <c r="AV241" s="185"/>
      <c r="AW241" s="185"/>
      <c r="AX241" s="185"/>
      <c r="AY241" s="185"/>
      <c r="AZ241" s="185"/>
      <c r="BA241" s="185"/>
      <c r="BB241" s="185"/>
      <c r="BC241" s="185"/>
      <c r="BD241" s="185"/>
      <c r="BE241" s="185"/>
      <c r="BF241" s="185"/>
      <c r="BG241" s="185"/>
      <c r="BH241" s="185"/>
      <c r="BI241" s="185"/>
      <c r="BJ241" s="185"/>
      <c r="BK241" s="185"/>
      <c r="BL241" s="185"/>
      <c r="BM241" s="185"/>
      <c r="BN241" s="185"/>
      <c r="BO241" s="185"/>
      <c r="BP241" s="185"/>
      <c r="BQ241" s="185"/>
      <c r="BR241" s="185"/>
      <c r="BS241" s="185"/>
      <c r="BT241" s="185"/>
      <c r="BY241" s="376"/>
    </row>
    <row r="242" spans="1:77" s="375" customFormat="1" ht="18.899999999999999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6"/>
      <c r="AL242" s="186"/>
      <c r="AM242" s="186"/>
      <c r="AN242" s="186"/>
      <c r="AO242" s="186"/>
      <c r="AP242" s="185"/>
      <c r="AQ242" s="185"/>
      <c r="AR242" s="185"/>
      <c r="AS242" s="185"/>
      <c r="AT242" s="185"/>
      <c r="AU242" s="185"/>
      <c r="AV242" s="185"/>
      <c r="AW242" s="185"/>
      <c r="AX242" s="185"/>
      <c r="AY242" s="185"/>
      <c r="AZ242" s="185"/>
      <c r="BA242" s="185"/>
      <c r="BB242" s="185"/>
      <c r="BC242" s="185"/>
      <c r="BD242" s="185"/>
      <c r="BE242" s="185"/>
      <c r="BF242" s="185"/>
      <c r="BG242" s="185"/>
      <c r="BH242" s="185"/>
      <c r="BI242" s="185"/>
      <c r="BJ242" s="185"/>
      <c r="BK242" s="185"/>
      <c r="BL242" s="185"/>
      <c r="BM242" s="185"/>
      <c r="BN242" s="185"/>
      <c r="BO242" s="185"/>
      <c r="BP242" s="185"/>
      <c r="BQ242" s="185"/>
      <c r="BR242" s="185"/>
      <c r="BS242" s="185"/>
      <c r="BT242" s="185"/>
      <c r="BY242" s="376"/>
    </row>
    <row r="243" spans="1:77" s="375" customFormat="1" ht="18.899999999999999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6"/>
      <c r="AL243" s="186"/>
      <c r="AM243" s="186"/>
      <c r="AN243" s="186"/>
      <c r="AO243" s="186"/>
      <c r="AP243" s="185"/>
      <c r="AQ243" s="185"/>
      <c r="AR243" s="185"/>
      <c r="AS243" s="185"/>
      <c r="AT243" s="185"/>
      <c r="AU243" s="185"/>
      <c r="AV243" s="185"/>
      <c r="AW243" s="185"/>
      <c r="AX243" s="185"/>
      <c r="AY243" s="185"/>
      <c r="AZ243" s="185"/>
      <c r="BA243" s="185"/>
      <c r="BB243" s="185"/>
      <c r="BC243" s="185"/>
      <c r="BD243" s="185"/>
      <c r="BE243" s="185"/>
      <c r="BF243" s="185"/>
      <c r="BG243" s="185"/>
      <c r="BH243" s="185"/>
      <c r="BI243" s="185"/>
      <c r="BJ243" s="185"/>
      <c r="BK243" s="185"/>
      <c r="BL243" s="185"/>
      <c r="BM243" s="185"/>
      <c r="BN243" s="185"/>
      <c r="BO243" s="185"/>
      <c r="BP243" s="185"/>
      <c r="BQ243" s="185"/>
      <c r="BR243" s="185"/>
      <c r="BS243" s="185"/>
      <c r="BT243" s="185"/>
      <c r="BY243" s="376"/>
    </row>
    <row r="244" spans="1:77" s="375" customFormat="1" ht="18.899999999999999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6"/>
      <c r="AL244" s="186"/>
      <c r="AM244" s="186"/>
      <c r="AN244" s="186"/>
      <c r="AO244" s="186"/>
      <c r="AP244" s="185"/>
      <c r="AQ244" s="185"/>
      <c r="AR244" s="185"/>
      <c r="AS244" s="185"/>
      <c r="AT244" s="185"/>
      <c r="AU244" s="185"/>
      <c r="AV244" s="185"/>
      <c r="AW244" s="185"/>
      <c r="AX244" s="185"/>
      <c r="AY244" s="185"/>
      <c r="AZ244" s="185"/>
      <c r="BA244" s="185"/>
      <c r="BB244" s="185"/>
      <c r="BC244" s="185"/>
      <c r="BD244" s="185"/>
      <c r="BE244" s="185"/>
      <c r="BF244" s="185"/>
      <c r="BG244" s="185"/>
      <c r="BH244" s="185"/>
      <c r="BI244" s="185"/>
      <c r="BJ244" s="185"/>
      <c r="BK244" s="185"/>
      <c r="BL244" s="185"/>
      <c r="BM244" s="185"/>
      <c r="BN244" s="185"/>
      <c r="BO244" s="185"/>
      <c r="BP244" s="185"/>
      <c r="BQ244" s="185"/>
      <c r="BR244" s="185"/>
      <c r="BS244" s="185"/>
      <c r="BT244" s="185"/>
      <c r="BY244" s="376"/>
    </row>
    <row r="245" spans="1:77" s="375" customFormat="1" ht="18.899999999999999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6"/>
      <c r="AL245" s="186"/>
      <c r="AM245" s="186"/>
      <c r="AN245" s="186"/>
      <c r="AO245" s="186"/>
      <c r="AP245" s="185"/>
      <c r="AQ245" s="185"/>
      <c r="AR245" s="185"/>
      <c r="AS245" s="185"/>
      <c r="AT245" s="185"/>
      <c r="AU245" s="185"/>
      <c r="AV245" s="185"/>
      <c r="AW245" s="185"/>
      <c r="AX245" s="185"/>
      <c r="AY245" s="185"/>
      <c r="AZ245" s="185"/>
      <c r="BA245" s="185"/>
      <c r="BB245" s="185"/>
      <c r="BC245" s="185"/>
      <c r="BD245" s="185"/>
      <c r="BE245" s="185"/>
      <c r="BF245" s="185"/>
      <c r="BG245" s="185"/>
      <c r="BH245" s="185"/>
      <c r="BI245" s="185"/>
      <c r="BJ245" s="185"/>
      <c r="BK245" s="185"/>
      <c r="BL245" s="185"/>
      <c r="BM245" s="185"/>
      <c r="BN245" s="185"/>
      <c r="BO245" s="185"/>
      <c r="BP245" s="185"/>
      <c r="BQ245" s="185"/>
      <c r="BR245" s="185"/>
      <c r="BS245" s="185"/>
      <c r="BT245" s="185"/>
      <c r="BY245" s="376"/>
    </row>
    <row r="246" spans="1:77" s="375" customFormat="1" ht="18.899999999999999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6"/>
      <c r="AL246" s="186"/>
      <c r="AM246" s="186"/>
      <c r="AN246" s="186"/>
      <c r="AO246" s="186"/>
      <c r="AP246" s="185"/>
      <c r="AQ246" s="185"/>
      <c r="AR246" s="185"/>
      <c r="AS246" s="185"/>
      <c r="AT246" s="185"/>
      <c r="AU246" s="185"/>
      <c r="AV246" s="185"/>
      <c r="AW246" s="185"/>
      <c r="AX246" s="185"/>
      <c r="AY246" s="185"/>
      <c r="AZ246" s="185"/>
      <c r="BA246" s="185"/>
      <c r="BB246" s="185"/>
      <c r="BC246" s="185"/>
      <c r="BD246" s="185"/>
      <c r="BE246" s="185"/>
      <c r="BF246" s="185"/>
      <c r="BG246" s="185"/>
      <c r="BH246" s="185"/>
      <c r="BI246" s="185"/>
      <c r="BJ246" s="185"/>
      <c r="BK246" s="185"/>
      <c r="BL246" s="185"/>
      <c r="BM246" s="185"/>
      <c r="BN246" s="185"/>
      <c r="BO246" s="185"/>
      <c r="BP246" s="185"/>
      <c r="BQ246" s="185"/>
      <c r="BR246" s="185"/>
      <c r="BS246" s="185"/>
      <c r="BT246" s="185"/>
      <c r="BY246" s="376"/>
    </row>
    <row r="247" spans="1:77" s="375" customFormat="1" ht="18.899999999999999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6"/>
      <c r="AL247" s="186"/>
      <c r="AM247" s="186"/>
      <c r="AN247" s="186"/>
      <c r="AO247" s="186"/>
      <c r="AP247" s="185"/>
      <c r="AQ247" s="185"/>
      <c r="AR247" s="185"/>
      <c r="AS247" s="185"/>
      <c r="AT247" s="185"/>
      <c r="AU247" s="185"/>
      <c r="AV247" s="185"/>
      <c r="AW247" s="185"/>
      <c r="AX247" s="185"/>
      <c r="AY247" s="185"/>
      <c r="AZ247" s="185"/>
      <c r="BA247" s="185"/>
      <c r="BB247" s="185"/>
      <c r="BC247" s="185"/>
      <c r="BD247" s="185"/>
      <c r="BE247" s="185"/>
      <c r="BF247" s="185"/>
      <c r="BG247" s="185"/>
      <c r="BH247" s="185"/>
      <c r="BI247" s="185"/>
      <c r="BJ247" s="185"/>
      <c r="BK247" s="185"/>
      <c r="BL247" s="185"/>
      <c r="BM247" s="185"/>
      <c r="BN247" s="185"/>
      <c r="BO247" s="185"/>
      <c r="BP247" s="185"/>
      <c r="BQ247" s="185"/>
      <c r="BR247" s="185"/>
      <c r="BS247" s="185"/>
      <c r="BT247" s="185"/>
      <c r="BY247" s="376"/>
    </row>
    <row r="248" spans="1:77" s="375" customFormat="1" ht="18.899999999999999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6"/>
      <c r="AL248" s="186"/>
      <c r="AM248" s="186"/>
      <c r="AN248" s="186"/>
      <c r="AO248" s="186"/>
      <c r="AP248" s="185"/>
      <c r="AQ248" s="185"/>
      <c r="AR248" s="185"/>
      <c r="AS248" s="185"/>
      <c r="AT248" s="185"/>
      <c r="AU248" s="185"/>
      <c r="AV248" s="185"/>
      <c r="AW248" s="185"/>
      <c r="AX248" s="185"/>
      <c r="AY248" s="185"/>
      <c r="AZ248" s="185"/>
      <c r="BA248" s="185"/>
      <c r="BB248" s="185"/>
      <c r="BC248" s="185"/>
      <c r="BD248" s="185"/>
      <c r="BE248" s="185"/>
      <c r="BF248" s="185"/>
      <c r="BG248" s="185"/>
      <c r="BH248" s="185"/>
      <c r="BI248" s="185"/>
      <c r="BJ248" s="185"/>
      <c r="BK248" s="185"/>
      <c r="BL248" s="185"/>
      <c r="BM248" s="185"/>
      <c r="BN248" s="185"/>
      <c r="BO248" s="185"/>
      <c r="BP248" s="185"/>
      <c r="BQ248" s="185"/>
      <c r="BR248" s="185"/>
      <c r="BS248" s="185"/>
      <c r="BT248" s="185"/>
      <c r="BY248" s="376"/>
    </row>
    <row r="249" spans="1:77" s="375" customFormat="1" ht="18.899999999999999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  <c r="AA249" s="185"/>
      <c r="AB249" s="185"/>
      <c r="AC249" s="185"/>
      <c r="AD249" s="185"/>
      <c r="AE249" s="185"/>
      <c r="AF249" s="185"/>
      <c r="AG249" s="185"/>
      <c r="AH249" s="185"/>
      <c r="AI249" s="185"/>
      <c r="AJ249" s="185"/>
      <c r="AK249" s="186"/>
      <c r="AL249" s="186"/>
      <c r="AM249" s="186"/>
      <c r="AN249" s="186"/>
      <c r="AO249" s="186"/>
      <c r="AP249" s="185"/>
      <c r="AQ249" s="185"/>
      <c r="AR249" s="185"/>
      <c r="AS249" s="185"/>
      <c r="AT249" s="185"/>
      <c r="AU249" s="185"/>
      <c r="AV249" s="185"/>
      <c r="AW249" s="185"/>
      <c r="AX249" s="185"/>
      <c r="AY249" s="185"/>
      <c r="AZ249" s="185"/>
      <c r="BA249" s="185"/>
      <c r="BB249" s="185"/>
      <c r="BC249" s="185"/>
      <c r="BD249" s="185"/>
      <c r="BE249" s="185"/>
      <c r="BF249" s="185"/>
      <c r="BG249" s="185"/>
      <c r="BH249" s="185"/>
      <c r="BI249" s="185"/>
      <c r="BJ249" s="185"/>
      <c r="BK249" s="185"/>
      <c r="BL249" s="185"/>
      <c r="BM249" s="185"/>
      <c r="BN249" s="185"/>
      <c r="BO249" s="185"/>
      <c r="BP249" s="185"/>
      <c r="BQ249" s="185"/>
      <c r="BR249" s="185"/>
      <c r="BS249" s="185"/>
      <c r="BT249" s="185"/>
      <c r="BY249" s="376"/>
    </row>
    <row r="250" spans="1:77" s="375" customFormat="1" ht="18.899999999999999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5"/>
      <c r="AB250" s="185"/>
      <c r="AC250" s="185"/>
      <c r="AD250" s="185"/>
      <c r="AE250" s="185"/>
      <c r="AF250" s="185"/>
      <c r="AG250" s="185"/>
      <c r="AH250" s="185"/>
      <c r="AI250" s="185"/>
      <c r="AJ250" s="185"/>
      <c r="AK250" s="186"/>
      <c r="AL250" s="186"/>
      <c r="AM250" s="186"/>
      <c r="AN250" s="186"/>
      <c r="AO250" s="186"/>
      <c r="AP250" s="185"/>
      <c r="AQ250" s="185"/>
      <c r="AR250" s="185"/>
      <c r="AS250" s="185"/>
      <c r="AT250" s="185"/>
      <c r="AU250" s="185"/>
      <c r="AV250" s="185"/>
      <c r="AW250" s="185"/>
      <c r="AX250" s="185"/>
      <c r="AY250" s="185"/>
      <c r="AZ250" s="185"/>
      <c r="BA250" s="185"/>
      <c r="BB250" s="185"/>
      <c r="BC250" s="185"/>
      <c r="BD250" s="185"/>
      <c r="BE250" s="185"/>
      <c r="BF250" s="185"/>
      <c r="BG250" s="185"/>
      <c r="BH250" s="185"/>
      <c r="BI250" s="185"/>
      <c r="BJ250" s="185"/>
      <c r="BK250" s="185"/>
      <c r="BL250" s="185"/>
      <c r="BM250" s="185"/>
      <c r="BN250" s="185"/>
      <c r="BO250" s="185"/>
      <c r="BP250" s="185"/>
      <c r="BQ250" s="185"/>
      <c r="BR250" s="185"/>
      <c r="BS250" s="185"/>
      <c r="BT250" s="185"/>
      <c r="BY250" s="376"/>
    </row>
    <row r="251" spans="1:77" s="375" customFormat="1" ht="18.899999999999999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  <c r="AA251" s="185"/>
      <c r="AB251" s="185"/>
      <c r="AC251" s="185"/>
      <c r="AD251" s="185"/>
      <c r="AE251" s="185"/>
      <c r="AF251" s="185"/>
      <c r="AG251" s="185"/>
      <c r="AH251" s="185"/>
      <c r="AI251" s="185"/>
      <c r="AJ251" s="185"/>
      <c r="AK251" s="186"/>
      <c r="AL251" s="186"/>
      <c r="AM251" s="186"/>
      <c r="AN251" s="186"/>
      <c r="AO251" s="186"/>
      <c r="AP251" s="185"/>
      <c r="AQ251" s="185"/>
      <c r="AR251" s="185"/>
      <c r="AS251" s="185"/>
      <c r="AT251" s="185"/>
      <c r="AU251" s="185"/>
      <c r="AV251" s="185"/>
      <c r="AW251" s="185"/>
      <c r="AX251" s="185"/>
      <c r="AY251" s="185"/>
      <c r="AZ251" s="185"/>
      <c r="BA251" s="185"/>
      <c r="BB251" s="185"/>
      <c r="BC251" s="185"/>
      <c r="BD251" s="185"/>
      <c r="BE251" s="185"/>
      <c r="BF251" s="185"/>
      <c r="BG251" s="185"/>
      <c r="BH251" s="185"/>
      <c r="BI251" s="185"/>
      <c r="BJ251" s="185"/>
      <c r="BK251" s="185"/>
      <c r="BL251" s="185"/>
      <c r="BM251" s="185"/>
      <c r="BN251" s="185"/>
      <c r="BO251" s="185"/>
      <c r="BP251" s="185"/>
      <c r="BQ251" s="185"/>
      <c r="BR251" s="185"/>
      <c r="BS251" s="185"/>
      <c r="BT251" s="185"/>
      <c r="BY251" s="376"/>
    </row>
    <row r="252" spans="1:77" s="375" customFormat="1" ht="18.899999999999999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  <c r="AA252" s="185"/>
      <c r="AB252" s="185"/>
      <c r="AC252" s="185"/>
      <c r="AD252" s="185"/>
      <c r="AE252" s="185"/>
      <c r="AF252" s="185"/>
      <c r="AG252" s="185"/>
      <c r="AH252" s="185"/>
      <c r="AI252" s="185"/>
      <c r="AJ252" s="185"/>
      <c r="AK252" s="186"/>
      <c r="AL252" s="186"/>
      <c r="AM252" s="186"/>
      <c r="AN252" s="186"/>
      <c r="AO252" s="186"/>
      <c r="AP252" s="185"/>
      <c r="AQ252" s="185"/>
      <c r="AR252" s="185"/>
      <c r="AS252" s="185"/>
      <c r="AT252" s="185"/>
      <c r="AU252" s="185"/>
      <c r="AV252" s="185"/>
      <c r="AW252" s="185"/>
      <c r="AX252" s="185"/>
      <c r="AY252" s="185"/>
      <c r="AZ252" s="185"/>
      <c r="BA252" s="185"/>
      <c r="BB252" s="185"/>
      <c r="BC252" s="185"/>
      <c r="BD252" s="185"/>
      <c r="BE252" s="185"/>
      <c r="BF252" s="185"/>
      <c r="BG252" s="185"/>
      <c r="BH252" s="185"/>
      <c r="BI252" s="185"/>
      <c r="BJ252" s="185"/>
      <c r="BK252" s="185"/>
      <c r="BL252" s="185"/>
      <c r="BM252" s="185"/>
      <c r="BN252" s="185"/>
      <c r="BO252" s="185"/>
      <c r="BP252" s="185"/>
      <c r="BQ252" s="185"/>
      <c r="BR252" s="185"/>
      <c r="BS252" s="185"/>
      <c r="BT252" s="185"/>
      <c r="BY252" s="376"/>
    </row>
    <row r="253" spans="1:77" s="375" customFormat="1" ht="18.899999999999999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  <c r="AA253" s="185"/>
      <c r="AB253" s="185"/>
      <c r="AC253" s="185"/>
      <c r="AD253" s="185"/>
      <c r="AE253" s="185"/>
      <c r="AF253" s="185"/>
      <c r="AG253" s="185"/>
      <c r="AH253" s="185"/>
      <c r="AI253" s="185"/>
      <c r="AJ253" s="185"/>
      <c r="AK253" s="186"/>
      <c r="AL253" s="186"/>
      <c r="AM253" s="186"/>
      <c r="AN253" s="186"/>
      <c r="AO253" s="186"/>
      <c r="AP253" s="185"/>
      <c r="AQ253" s="185"/>
      <c r="AR253" s="185"/>
      <c r="AS253" s="185"/>
      <c r="AT253" s="185"/>
      <c r="AU253" s="185"/>
      <c r="AV253" s="185"/>
      <c r="AW253" s="185"/>
      <c r="AX253" s="185"/>
      <c r="AY253" s="185"/>
      <c r="AZ253" s="185"/>
      <c r="BA253" s="185"/>
      <c r="BB253" s="185"/>
      <c r="BC253" s="185"/>
      <c r="BD253" s="185"/>
      <c r="BE253" s="185"/>
      <c r="BF253" s="185"/>
      <c r="BG253" s="185"/>
      <c r="BH253" s="185"/>
      <c r="BI253" s="185"/>
      <c r="BJ253" s="185"/>
      <c r="BK253" s="185"/>
      <c r="BL253" s="185"/>
      <c r="BM253" s="185"/>
      <c r="BN253" s="185"/>
      <c r="BO253" s="185"/>
      <c r="BP253" s="185"/>
      <c r="BQ253" s="185"/>
      <c r="BR253" s="185"/>
      <c r="BS253" s="185"/>
      <c r="BT253" s="185"/>
      <c r="BY253" s="376"/>
    </row>
    <row r="254" spans="1:77" s="375" customFormat="1" ht="18.899999999999999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6"/>
      <c r="AL254" s="186"/>
      <c r="AM254" s="186"/>
      <c r="AN254" s="186"/>
      <c r="AO254" s="186"/>
      <c r="AP254" s="185"/>
      <c r="AQ254" s="185"/>
      <c r="AR254" s="185"/>
      <c r="AS254" s="185"/>
      <c r="AT254" s="185"/>
      <c r="AU254" s="185"/>
      <c r="AV254" s="185"/>
      <c r="AW254" s="185"/>
      <c r="AX254" s="185"/>
      <c r="AY254" s="185"/>
      <c r="AZ254" s="185"/>
      <c r="BA254" s="185"/>
      <c r="BB254" s="185"/>
      <c r="BC254" s="185"/>
      <c r="BD254" s="185"/>
      <c r="BE254" s="185"/>
      <c r="BF254" s="185"/>
      <c r="BG254" s="185"/>
      <c r="BH254" s="185"/>
      <c r="BI254" s="185"/>
      <c r="BJ254" s="185"/>
      <c r="BK254" s="185"/>
      <c r="BL254" s="185"/>
      <c r="BM254" s="185"/>
      <c r="BN254" s="185"/>
      <c r="BO254" s="185"/>
      <c r="BP254" s="185"/>
      <c r="BQ254" s="185"/>
      <c r="BR254" s="185"/>
      <c r="BS254" s="185"/>
      <c r="BT254" s="185"/>
      <c r="BY254" s="376"/>
    </row>
    <row r="255" spans="1:77" s="375" customFormat="1" ht="18.899999999999999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  <c r="AA255" s="185"/>
      <c r="AB255" s="185"/>
      <c r="AC255" s="185"/>
      <c r="AD255" s="185"/>
      <c r="AE255" s="185"/>
      <c r="AF255" s="185"/>
      <c r="AG255" s="185"/>
      <c r="AH255" s="185"/>
      <c r="AI255" s="185"/>
      <c r="AJ255" s="185"/>
      <c r="AK255" s="186"/>
      <c r="AL255" s="186"/>
      <c r="AM255" s="186"/>
      <c r="AN255" s="186"/>
      <c r="AO255" s="186"/>
      <c r="AP255" s="185"/>
      <c r="AQ255" s="185"/>
      <c r="AR255" s="185"/>
      <c r="AS255" s="185"/>
      <c r="AT255" s="185"/>
      <c r="AU255" s="185"/>
      <c r="AV255" s="185"/>
      <c r="AW255" s="185"/>
      <c r="AX255" s="185"/>
      <c r="AY255" s="185"/>
      <c r="AZ255" s="185"/>
      <c r="BA255" s="185"/>
      <c r="BB255" s="185"/>
      <c r="BC255" s="185"/>
      <c r="BD255" s="185"/>
      <c r="BE255" s="185"/>
      <c r="BF255" s="185"/>
      <c r="BG255" s="185"/>
      <c r="BH255" s="185"/>
      <c r="BI255" s="185"/>
      <c r="BJ255" s="185"/>
      <c r="BK255" s="185"/>
      <c r="BL255" s="185"/>
      <c r="BM255" s="185"/>
      <c r="BN255" s="185"/>
      <c r="BO255" s="185"/>
      <c r="BP255" s="185"/>
      <c r="BQ255" s="185"/>
      <c r="BR255" s="185"/>
      <c r="BS255" s="185"/>
      <c r="BT255" s="185"/>
      <c r="BY255" s="376"/>
    </row>
    <row r="256" spans="1:77" s="375" customFormat="1" ht="18.899999999999999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  <c r="AA256" s="185"/>
      <c r="AB256" s="185"/>
      <c r="AC256" s="185"/>
      <c r="AD256" s="185"/>
      <c r="AE256" s="185"/>
      <c r="AF256" s="185"/>
      <c r="AG256" s="185"/>
      <c r="AH256" s="185"/>
      <c r="AI256" s="185"/>
      <c r="AJ256" s="185"/>
      <c r="AK256" s="186"/>
      <c r="AL256" s="186"/>
      <c r="AM256" s="186"/>
      <c r="AN256" s="186"/>
      <c r="AO256" s="186"/>
      <c r="AP256" s="185"/>
      <c r="AQ256" s="185"/>
      <c r="AR256" s="185"/>
      <c r="AS256" s="185"/>
      <c r="AT256" s="185"/>
      <c r="AU256" s="185"/>
      <c r="AV256" s="185"/>
      <c r="AW256" s="185"/>
      <c r="AX256" s="185"/>
      <c r="AY256" s="185"/>
      <c r="AZ256" s="185"/>
      <c r="BA256" s="185"/>
      <c r="BB256" s="185"/>
      <c r="BC256" s="185"/>
      <c r="BD256" s="185"/>
      <c r="BE256" s="185"/>
      <c r="BF256" s="185"/>
      <c r="BG256" s="185"/>
      <c r="BH256" s="185"/>
      <c r="BI256" s="185"/>
      <c r="BJ256" s="185"/>
      <c r="BK256" s="185"/>
      <c r="BL256" s="185"/>
      <c r="BM256" s="185"/>
      <c r="BN256" s="185"/>
      <c r="BO256" s="185"/>
      <c r="BP256" s="185"/>
      <c r="BQ256" s="185"/>
      <c r="BR256" s="185"/>
      <c r="BS256" s="185"/>
      <c r="BT256" s="185"/>
      <c r="BY256" s="376"/>
    </row>
    <row r="257" spans="1:77" s="375" customFormat="1" ht="18.899999999999999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85"/>
      <c r="AF257" s="185"/>
      <c r="AG257" s="185"/>
      <c r="AH257" s="185"/>
      <c r="AI257" s="185"/>
      <c r="AJ257" s="185"/>
      <c r="AK257" s="186"/>
      <c r="AL257" s="186"/>
      <c r="AM257" s="186"/>
      <c r="AN257" s="186"/>
      <c r="AO257" s="186"/>
      <c r="AP257" s="185"/>
      <c r="AQ257" s="185"/>
      <c r="AR257" s="185"/>
      <c r="AS257" s="185"/>
      <c r="AT257" s="185"/>
      <c r="AU257" s="185"/>
      <c r="AV257" s="185"/>
      <c r="AW257" s="185"/>
      <c r="AX257" s="185"/>
      <c r="AY257" s="185"/>
      <c r="AZ257" s="185"/>
      <c r="BA257" s="185"/>
      <c r="BB257" s="185"/>
      <c r="BC257" s="185"/>
      <c r="BD257" s="185"/>
      <c r="BE257" s="185"/>
      <c r="BF257" s="185"/>
      <c r="BG257" s="185"/>
      <c r="BH257" s="185"/>
      <c r="BI257" s="185"/>
      <c r="BJ257" s="185"/>
      <c r="BK257" s="185"/>
      <c r="BL257" s="185"/>
      <c r="BM257" s="185"/>
      <c r="BN257" s="185"/>
      <c r="BO257" s="185"/>
      <c r="BP257" s="185"/>
      <c r="BQ257" s="185"/>
      <c r="BR257" s="185"/>
      <c r="BS257" s="185"/>
      <c r="BT257" s="185"/>
      <c r="BY257" s="376"/>
    </row>
    <row r="258" spans="1:77" s="375" customFormat="1" ht="18.899999999999999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6"/>
      <c r="AL258" s="186"/>
      <c r="AM258" s="186"/>
      <c r="AN258" s="186"/>
      <c r="AO258" s="186"/>
      <c r="AP258" s="185"/>
      <c r="AQ258" s="185"/>
      <c r="AR258" s="185"/>
      <c r="AS258" s="185"/>
      <c r="AT258" s="185"/>
      <c r="AU258" s="185"/>
      <c r="AV258" s="185"/>
      <c r="AW258" s="185"/>
      <c r="AX258" s="185"/>
      <c r="AY258" s="185"/>
      <c r="AZ258" s="185"/>
      <c r="BA258" s="185"/>
      <c r="BB258" s="185"/>
      <c r="BC258" s="185"/>
      <c r="BD258" s="185"/>
      <c r="BE258" s="185"/>
      <c r="BF258" s="185"/>
      <c r="BG258" s="185"/>
      <c r="BH258" s="185"/>
      <c r="BI258" s="185"/>
      <c r="BJ258" s="185"/>
      <c r="BK258" s="185"/>
      <c r="BL258" s="185"/>
      <c r="BM258" s="185"/>
      <c r="BN258" s="185"/>
      <c r="BO258" s="185"/>
      <c r="BP258" s="185"/>
      <c r="BQ258" s="185"/>
      <c r="BR258" s="185"/>
      <c r="BS258" s="185"/>
      <c r="BT258" s="185"/>
      <c r="BY258" s="376"/>
    </row>
    <row r="259" spans="1:77" s="375" customFormat="1" ht="18.899999999999999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85"/>
      <c r="AI259" s="185"/>
      <c r="AJ259" s="185"/>
      <c r="AK259" s="186"/>
      <c r="AL259" s="186"/>
      <c r="AM259" s="186"/>
      <c r="AN259" s="186"/>
      <c r="AO259" s="186"/>
      <c r="AP259" s="185"/>
      <c r="AQ259" s="185"/>
      <c r="AR259" s="185"/>
      <c r="AS259" s="185"/>
      <c r="AT259" s="185"/>
      <c r="AU259" s="185"/>
      <c r="AV259" s="185"/>
      <c r="AW259" s="185"/>
      <c r="AX259" s="185"/>
      <c r="AY259" s="185"/>
      <c r="AZ259" s="185"/>
      <c r="BA259" s="185"/>
      <c r="BB259" s="185"/>
      <c r="BC259" s="185"/>
      <c r="BD259" s="185"/>
      <c r="BE259" s="185"/>
      <c r="BF259" s="185"/>
      <c r="BG259" s="185"/>
      <c r="BH259" s="185"/>
      <c r="BI259" s="185"/>
      <c r="BJ259" s="185"/>
      <c r="BK259" s="185"/>
      <c r="BL259" s="185"/>
      <c r="BM259" s="185"/>
      <c r="BN259" s="185"/>
      <c r="BO259" s="185"/>
      <c r="BP259" s="185"/>
      <c r="BQ259" s="185"/>
      <c r="BR259" s="185"/>
      <c r="BS259" s="185"/>
      <c r="BT259" s="185"/>
      <c r="BY259" s="376"/>
    </row>
    <row r="260" spans="1:77" s="375" customFormat="1" ht="18.899999999999999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6"/>
      <c r="AL260" s="186"/>
      <c r="AM260" s="186"/>
      <c r="AN260" s="186"/>
      <c r="AO260" s="186"/>
      <c r="AP260" s="185"/>
      <c r="AQ260" s="185"/>
      <c r="AR260" s="185"/>
      <c r="AS260" s="185"/>
      <c r="AT260" s="185"/>
      <c r="AU260" s="185"/>
      <c r="AV260" s="185"/>
      <c r="AW260" s="185"/>
      <c r="AX260" s="185"/>
      <c r="AY260" s="185"/>
      <c r="AZ260" s="185"/>
      <c r="BA260" s="185"/>
      <c r="BB260" s="185"/>
      <c r="BC260" s="185"/>
      <c r="BD260" s="185"/>
      <c r="BE260" s="185"/>
      <c r="BF260" s="185"/>
      <c r="BG260" s="185"/>
      <c r="BH260" s="185"/>
      <c r="BI260" s="185"/>
      <c r="BJ260" s="185"/>
      <c r="BK260" s="185"/>
      <c r="BL260" s="185"/>
      <c r="BM260" s="185"/>
      <c r="BN260" s="185"/>
      <c r="BO260" s="185"/>
      <c r="BP260" s="185"/>
      <c r="BQ260" s="185"/>
      <c r="BR260" s="185"/>
      <c r="BS260" s="185"/>
      <c r="BT260" s="185"/>
      <c r="BY260" s="376"/>
    </row>
    <row r="261" spans="1:77" s="375" customFormat="1" ht="18.899999999999999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6"/>
      <c r="AL261" s="186"/>
      <c r="AM261" s="186"/>
      <c r="AN261" s="186"/>
      <c r="AO261" s="186"/>
      <c r="AP261" s="185"/>
      <c r="AQ261" s="185"/>
      <c r="AR261" s="185"/>
      <c r="AS261" s="185"/>
      <c r="AT261" s="185"/>
      <c r="AU261" s="185"/>
      <c r="AV261" s="185"/>
      <c r="AW261" s="185"/>
      <c r="AX261" s="185"/>
      <c r="AY261" s="185"/>
      <c r="AZ261" s="185"/>
      <c r="BA261" s="185"/>
      <c r="BB261" s="185"/>
      <c r="BC261" s="185"/>
      <c r="BD261" s="185"/>
      <c r="BE261" s="185"/>
      <c r="BF261" s="185"/>
      <c r="BG261" s="185"/>
      <c r="BH261" s="185"/>
      <c r="BI261" s="185"/>
      <c r="BJ261" s="185"/>
      <c r="BK261" s="185"/>
      <c r="BL261" s="185"/>
      <c r="BM261" s="185"/>
      <c r="BN261" s="185"/>
      <c r="BO261" s="185"/>
      <c r="BP261" s="185"/>
      <c r="BQ261" s="185"/>
      <c r="BR261" s="185"/>
      <c r="BS261" s="185"/>
      <c r="BT261" s="185"/>
      <c r="BY261" s="376"/>
    </row>
    <row r="262" spans="1:77" s="375" customFormat="1" ht="18.899999999999999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6"/>
      <c r="AL262" s="186"/>
      <c r="AM262" s="186"/>
      <c r="AN262" s="186"/>
      <c r="AO262" s="186"/>
      <c r="AP262" s="185"/>
      <c r="AQ262" s="185"/>
      <c r="AR262" s="185"/>
      <c r="AS262" s="185"/>
      <c r="AT262" s="185"/>
      <c r="AU262" s="185"/>
      <c r="AV262" s="185"/>
      <c r="AW262" s="185"/>
      <c r="AX262" s="185"/>
      <c r="AY262" s="185"/>
      <c r="AZ262" s="185"/>
      <c r="BA262" s="185"/>
      <c r="BB262" s="185"/>
      <c r="BC262" s="185"/>
      <c r="BD262" s="185"/>
      <c r="BE262" s="185"/>
      <c r="BF262" s="185"/>
      <c r="BG262" s="185"/>
      <c r="BH262" s="185"/>
      <c r="BI262" s="185"/>
      <c r="BJ262" s="185"/>
      <c r="BK262" s="185"/>
      <c r="BL262" s="185"/>
      <c r="BM262" s="185"/>
      <c r="BN262" s="185"/>
      <c r="BO262" s="185"/>
      <c r="BP262" s="185"/>
      <c r="BQ262" s="185"/>
      <c r="BR262" s="185"/>
      <c r="BS262" s="185"/>
      <c r="BT262" s="185"/>
      <c r="BY262" s="376"/>
    </row>
    <row r="263" spans="1:77" s="375" customFormat="1" ht="18.899999999999999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  <c r="AA263" s="185"/>
      <c r="AB263" s="185"/>
      <c r="AC263" s="185"/>
      <c r="AD263" s="185"/>
      <c r="AE263" s="185"/>
      <c r="AF263" s="185"/>
      <c r="AG263" s="185"/>
      <c r="AH263" s="185"/>
      <c r="AI263" s="185"/>
      <c r="AJ263" s="185"/>
      <c r="AK263" s="186"/>
      <c r="AL263" s="186"/>
      <c r="AM263" s="186"/>
      <c r="AN263" s="186"/>
      <c r="AO263" s="186"/>
      <c r="AP263" s="185"/>
      <c r="AQ263" s="185"/>
      <c r="AR263" s="185"/>
      <c r="AS263" s="185"/>
      <c r="AT263" s="185"/>
      <c r="AU263" s="185"/>
      <c r="AV263" s="185"/>
      <c r="AW263" s="185"/>
      <c r="AX263" s="185"/>
      <c r="AY263" s="185"/>
      <c r="AZ263" s="185"/>
      <c r="BA263" s="185"/>
      <c r="BB263" s="185"/>
      <c r="BC263" s="185"/>
      <c r="BD263" s="185"/>
      <c r="BE263" s="185"/>
      <c r="BF263" s="185"/>
      <c r="BG263" s="185"/>
      <c r="BH263" s="185"/>
      <c r="BI263" s="185"/>
      <c r="BJ263" s="185"/>
      <c r="BK263" s="185"/>
      <c r="BL263" s="185"/>
      <c r="BM263" s="185"/>
      <c r="BN263" s="185"/>
      <c r="BO263" s="185"/>
      <c r="BP263" s="185"/>
      <c r="BQ263" s="185"/>
      <c r="BR263" s="185"/>
      <c r="BS263" s="185"/>
      <c r="BT263" s="185"/>
      <c r="BY263" s="376"/>
    </row>
    <row r="264" spans="1:77" s="375" customFormat="1" ht="18.899999999999999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6"/>
      <c r="AL264" s="186"/>
      <c r="AM264" s="186"/>
      <c r="AN264" s="186"/>
      <c r="AO264" s="186"/>
      <c r="AP264" s="185"/>
      <c r="AQ264" s="185"/>
      <c r="AR264" s="185"/>
      <c r="AS264" s="185"/>
      <c r="AT264" s="185"/>
      <c r="AU264" s="185"/>
      <c r="AV264" s="185"/>
      <c r="AW264" s="185"/>
      <c r="AX264" s="185"/>
      <c r="AY264" s="185"/>
      <c r="AZ264" s="185"/>
      <c r="BA264" s="185"/>
      <c r="BB264" s="185"/>
      <c r="BC264" s="185"/>
      <c r="BD264" s="185"/>
      <c r="BE264" s="185"/>
      <c r="BF264" s="185"/>
      <c r="BG264" s="185"/>
      <c r="BH264" s="185"/>
      <c r="BI264" s="185"/>
      <c r="BJ264" s="185"/>
      <c r="BK264" s="185"/>
      <c r="BL264" s="185"/>
      <c r="BM264" s="185"/>
      <c r="BN264" s="185"/>
      <c r="BO264" s="185"/>
      <c r="BP264" s="185"/>
      <c r="BQ264" s="185"/>
      <c r="BR264" s="185"/>
      <c r="BS264" s="185"/>
      <c r="BT264" s="185"/>
      <c r="BY264" s="376"/>
    </row>
    <row r="265" spans="1:77" s="375" customFormat="1" ht="18.899999999999999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  <c r="AA265" s="185"/>
      <c r="AB265" s="185"/>
      <c r="AC265" s="185"/>
      <c r="AD265" s="185"/>
      <c r="AE265" s="185"/>
      <c r="AF265" s="185"/>
      <c r="AG265" s="185"/>
      <c r="AH265" s="185"/>
      <c r="AI265" s="185"/>
      <c r="AJ265" s="185"/>
      <c r="AK265" s="186"/>
      <c r="AL265" s="186"/>
      <c r="AM265" s="186"/>
      <c r="AN265" s="186"/>
      <c r="AO265" s="186"/>
      <c r="AP265" s="185"/>
      <c r="AQ265" s="185"/>
      <c r="AR265" s="185"/>
      <c r="AS265" s="185"/>
      <c r="AT265" s="185"/>
      <c r="AU265" s="185"/>
      <c r="AV265" s="185"/>
      <c r="AW265" s="185"/>
      <c r="AX265" s="185"/>
      <c r="AY265" s="185"/>
      <c r="AZ265" s="185"/>
      <c r="BA265" s="185"/>
      <c r="BB265" s="185"/>
      <c r="BC265" s="185"/>
      <c r="BD265" s="185"/>
      <c r="BE265" s="185"/>
      <c r="BF265" s="185"/>
      <c r="BG265" s="185"/>
      <c r="BH265" s="185"/>
      <c r="BI265" s="185"/>
      <c r="BJ265" s="185"/>
      <c r="BK265" s="185"/>
      <c r="BL265" s="185"/>
      <c r="BM265" s="185"/>
      <c r="BN265" s="185"/>
      <c r="BO265" s="185"/>
      <c r="BP265" s="185"/>
      <c r="BQ265" s="185"/>
      <c r="BR265" s="185"/>
      <c r="BS265" s="185"/>
      <c r="BT265" s="185"/>
      <c r="BY265" s="376"/>
    </row>
    <row r="266" spans="1:77" s="375" customFormat="1" ht="18.899999999999999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6"/>
      <c r="AL266" s="186"/>
      <c r="AM266" s="186"/>
      <c r="AN266" s="186"/>
      <c r="AO266" s="186"/>
      <c r="AP266" s="185"/>
      <c r="AQ266" s="185"/>
      <c r="AR266" s="185"/>
      <c r="AS266" s="185"/>
      <c r="AT266" s="185"/>
      <c r="AU266" s="185"/>
      <c r="AV266" s="185"/>
      <c r="AW266" s="185"/>
      <c r="AX266" s="185"/>
      <c r="AY266" s="185"/>
      <c r="AZ266" s="185"/>
      <c r="BA266" s="185"/>
      <c r="BB266" s="185"/>
      <c r="BC266" s="185"/>
      <c r="BD266" s="185"/>
      <c r="BE266" s="185"/>
      <c r="BF266" s="185"/>
      <c r="BG266" s="185"/>
      <c r="BH266" s="185"/>
      <c r="BI266" s="185"/>
      <c r="BJ266" s="185"/>
      <c r="BK266" s="185"/>
      <c r="BL266" s="185"/>
      <c r="BM266" s="185"/>
      <c r="BN266" s="185"/>
      <c r="BO266" s="185"/>
      <c r="BP266" s="185"/>
      <c r="BQ266" s="185"/>
      <c r="BR266" s="185"/>
      <c r="BS266" s="185"/>
      <c r="BT266" s="185"/>
      <c r="BY266" s="376"/>
    </row>
    <row r="267" spans="1:77" s="375" customFormat="1" ht="18.899999999999999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  <c r="AA267" s="185"/>
      <c r="AB267" s="185"/>
      <c r="AC267" s="185"/>
      <c r="AD267" s="185"/>
      <c r="AE267" s="185"/>
      <c r="AF267" s="185"/>
      <c r="AG267" s="185"/>
      <c r="AH267" s="185"/>
      <c r="AI267" s="185"/>
      <c r="AJ267" s="185"/>
      <c r="AK267" s="186"/>
      <c r="AL267" s="186"/>
      <c r="AM267" s="186"/>
      <c r="AN267" s="186"/>
      <c r="AO267" s="186"/>
      <c r="AP267" s="185"/>
      <c r="AQ267" s="185"/>
      <c r="AR267" s="185"/>
      <c r="AS267" s="185"/>
      <c r="AT267" s="185"/>
      <c r="AU267" s="185"/>
      <c r="AV267" s="185"/>
      <c r="AW267" s="185"/>
      <c r="AX267" s="185"/>
      <c r="AY267" s="185"/>
      <c r="AZ267" s="185"/>
      <c r="BA267" s="185"/>
      <c r="BB267" s="185"/>
      <c r="BC267" s="185"/>
      <c r="BD267" s="185"/>
      <c r="BE267" s="185"/>
      <c r="BF267" s="185"/>
      <c r="BG267" s="185"/>
      <c r="BH267" s="185"/>
      <c r="BI267" s="185"/>
      <c r="BJ267" s="185"/>
      <c r="BK267" s="185"/>
      <c r="BL267" s="185"/>
      <c r="BM267" s="185"/>
      <c r="BN267" s="185"/>
      <c r="BO267" s="185"/>
      <c r="BP267" s="185"/>
      <c r="BQ267" s="185"/>
      <c r="BR267" s="185"/>
      <c r="BS267" s="185"/>
      <c r="BT267" s="185"/>
      <c r="BY267" s="376"/>
    </row>
    <row r="268" spans="1:77" s="375" customFormat="1" ht="18.899999999999999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5"/>
      <c r="AB268" s="185"/>
      <c r="AC268" s="185"/>
      <c r="AD268" s="185"/>
      <c r="AE268" s="185"/>
      <c r="AF268" s="185"/>
      <c r="AG268" s="185"/>
      <c r="AH268" s="185"/>
      <c r="AI268" s="185"/>
      <c r="AJ268" s="185"/>
      <c r="AK268" s="186"/>
      <c r="AL268" s="186"/>
      <c r="AM268" s="186"/>
      <c r="AN268" s="186"/>
      <c r="AO268" s="186"/>
      <c r="AP268" s="185"/>
      <c r="AQ268" s="185"/>
      <c r="AR268" s="185"/>
      <c r="AS268" s="185"/>
      <c r="AT268" s="185"/>
      <c r="AU268" s="185"/>
      <c r="AV268" s="185"/>
      <c r="AW268" s="185"/>
      <c r="AX268" s="185"/>
      <c r="AY268" s="185"/>
      <c r="AZ268" s="185"/>
      <c r="BA268" s="185"/>
      <c r="BB268" s="185"/>
      <c r="BC268" s="185"/>
      <c r="BD268" s="185"/>
      <c r="BE268" s="185"/>
      <c r="BF268" s="185"/>
      <c r="BG268" s="185"/>
      <c r="BH268" s="185"/>
      <c r="BI268" s="185"/>
      <c r="BJ268" s="185"/>
      <c r="BK268" s="185"/>
      <c r="BL268" s="185"/>
      <c r="BM268" s="185"/>
      <c r="BN268" s="185"/>
      <c r="BO268" s="185"/>
      <c r="BP268" s="185"/>
      <c r="BQ268" s="185"/>
      <c r="BR268" s="185"/>
      <c r="BS268" s="185"/>
      <c r="BT268" s="185"/>
      <c r="BY268" s="376"/>
    </row>
    <row r="269" spans="1:77" s="375" customFormat="1" ht="18.899999999999999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5"/>
      <c r="AB269" s="185"/>
      <c r="AC269" s="185"/>
      <c r="AD269" s="185"/>
      <c r="AE269" s="185"/>
      <c r="AF269" s="185"/>
      <c r="AG269" s="185"/>
      <c r="AH269" s="185"/>
      <c r="AI269" s="185"/>
      <c r="AJ269" s="185"/>
      <c r="AK269" s="186"/>
      <c r="AL269" s="186"/>
      <c r="AM269" s="186"/>
      <c r="AN269" s="186"/>
      <c r="AO269" s="186"/>
      <c r="AP269" s="185"/>
      <c r="AQ269" s="185"/>
      <c r="AR269" s="185"/>
      <c r="AS269" s="185"/>
      <c r="AT269" s="185"/>
      <c r="AU269" s="185"/>
      <c r="AV269" s="185"/>
      <c r="AW269" s="185"/>
      <c r="AX269" s="185"/>
      <c r="AY269" s="185"/>
      <c r="AZ269" s="185"/>
      <c r="BA269" s="185"/>
      <c r="BB269" s="185"/>
      <c r="BC269" s="185"/>
      <c r="BD269" s="185"/>
      <c r="BE269" s="185"/>
      <c r="BF269" s="185"/>
      <c r="BG269" s="185"/>
      <c r="BH269" s="185"/>
      <c r="BI269" s="185"/>
      <c r="BJ269" s="185"/>
      <c r="BK269" s="185"/>
      <c r="BL269" s="185"/>
      <c r="BM269" s="185"/>
      <c r="BN269" s="185"/>
      <c r="BO269" s="185"/>
      <c r="BP269" s="185"/>
      <c r="BQ269" s="185"/>
      <c r="BR269" s="185"/>
      <c r="BS269" s="185"/>
      <c r="BT269" s="185"/>
      <c r="BY269" s="376"/>
    </row>
    <row r="270" spans="1:77" s="375" customFormat="1" ht="18.899999999999999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5"/>
      <c r="AB270" s="185"/>
      <c r="AC270" s="185"/>
      <c r="AD270" s="185"/>
      <c r="AE270" s="185"/>
      <c r="AF270" s="185"/>
      <c r="AG270" s="185"/>
      <c r="AH270" s="185"/>
      <c r="AI270" s="185"/>
      <c r="AJ270" s="185"/>
      <c r="AK270" s="186"/>
      <c r="AL270" s="186"/>
      <c r="AM270" s="186"/>
      <c r="AN270" s="186"/>
      <c r="AO270" s="186"/>
      <c r="AP270" s="185"/>
      <c r="AQ270" s="185"/>
      <c r="AR270" s="185"/>
      <c r="AS270" s="185"/>
      <c r="AT270" s="185"/>
      <c r="AU270" s="185"/>
      <c r="AV270" s="185"/>
      <c r="AW270" s="185"/>
      <c r="AX270" s="185"/>
      <c r="AY270" s="185"/>
      <c r="AZ270" s="185"/>
      <c r="BA270" s="185"/>
      <c r="BB270" s="185"/>
      <c r="BC270" s="185"/>
      <c r="BD270" s="185"/>
      <c r="BE270" s="185"/>
      <c r="BF270" s="185"/>
      <c r="BG270" s="185"/>
      <c r="BH270" s="185"/>
      <c r="BI270" s="185"/>
      <c r="BJ270" s="185"/>
      <c r="BK270" s="185"/>
      <c r="BL270" s="185"/>
      <c r="BM270" s="185"/>
      <c r="BN270" s="185"/>
      <c r="BO270" s="185"/>
      <c r="BP270" s="185"/>
      <c r="BQ270" s="185"/>
      <c r="BR270" s="185"/>
      <c r="BS270" s="185"/>
      <c r="BT270" s="185"/>
      <c r="BY270" s="376"/>
    </row>
    <row r="271" spans="1:77" s="375" customFormat="1" ht="18.899999999999999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5"/>
      <c r="AB271" s="185"/>
      <c r="AC271" s="185"/>
      <c r="AD271" s="185"/>
      <c r="AE271" s="185"/>
      <c r="AF271" s="185"/>
      <c r="AG271" s="185"/>
      <c r="AH271" s="185"/>
      <c r="AI271" s="185"/>
      <c r="AJ271" s="185"/>
      <c r="AK271" s="186"/>
      <c r="AL271" s="186"/>
      <c r="AM271" s="186"/>
      <c r="AN271" s="186"/>
      <c r="AO271" s="186"/>
      <c r="AP271" s="185"/>
      <c r="AQ271" s="185"/>
      <c r="AR271" s="185"/>
      <c r="AS271" s="185"/>
      <c r="AT271" s="185"/>
      <c r="AU271" s="185"/>
      <c r="AV271" s="185"/>
      <c r="AW271" s="185"/>
      <c r="AX271" s="185"/>
      <c r="AY271" s="185"/>
      <c r="AZ271" s="185"/>
      <c r="BA271" s="185"/>
      <c r="BB271" s="185"/>
      <c r="BC271" s="185"/>
      <c r="BD271" s="185"/>
      <c r="BE271" s="185"/>
      <c r="BF271" s="185"/>
      <c r="BG271" s="185"/>
      <c r="BH271" s="185"/>
      <c r="BI271" s="185"/>
      <c r="BJ271" s="185"/>
      <c r="BK271" s="185"/>
      <c r="BL271" s="185"/>
      <c r="BM271" s="185"/>
      <c r="BN271" s="185"/>
      <c r="BO271" s="185"/>
      <c r="BP271" s="185"/>
      <c r="BQ271" s="185"/>
      <c r="BR271" s="185"/>
      <c r="BS271" s="185"/>
      <c r="BT271" s="185"/>
      <c r="BY271" s="376"/>
    </row>
    <row r="272" spans="1:77" s="375" customFormat="1" ht="18.899999999999999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6"/>
      <c r="AL272" s="186"/>
      <c r="AM272" s="186"/>
      <c r="AN272" s="186"/>
      <c r="AO272" s="186"/>
      <c r="AP272" s="185"/>
      <c r="AQ272" s="185"/>
      <c r="AR272" s="185"/>
      <c r="AS272" s="185"/>
      <c r="AT272" s="185"/>
      <c r="AU272" s="185"/>
      <c r="AV272" s="185"/>
      <c r="AW272" s="185"/>
      <c r="AX272" s="185"/>
      <c r="AY272" s="185"/>
      <c r="AZ272" s="185"/>
      <c r="BA272" s="185"/>
      <c r="BB272" s="185"/>
      <c r="BC272" s="185"/>
      <c r="BD272" s="185"/>
      <c r="BE272" s="185"/>
      <c r="BF272" s="185"/>
      <c r="BG272" s="185"/>
      <c r="BH272" s="185"/>
      <c r="BI272" s="185"/>
      <c r="BJ272" s="185"/>
      <c r="BK272" s="185"/>
      <c r="BL272" s="185"/>
      <c r="BM272" s="185"/>
      <c r="BN272" s="185"/>
      <c r="BO272" s="185"/>
      <c r="BP272" s="185"/>
      <c r="BQ272" s="185"/>
      <c r="BR272" s="185"/>
      <c r="BS272" s="185"/>
      <c r="BT272" s="185"/>
      <c r="BY272" s="376"/>
    </row>
    <row r="273" spans="1:77" s="375" customFormat="1" ht="18.899999999999999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  <c r="AA273" s="185"/>
      <c r="AB273" s="185"/>
      <c r="AC273" s="185"/>
      <c r="AD273" s="185"/>
      <c r="AE273" s="185"/>
      <c r="AF273" s="185"/>
      <c r="AG273" s="185"/>
      <c r="AH273" s="185"/>
      <c r="AI273" s="185"/>
      <c r="AJ273" s="185"/>
      <c r="AK273" s="186"/>
      <c r="AL273" s="186"/>
      <c r="AM273" s="186"/>
      <c r="AN273" s="186"/>
      <c r="AO273" s="186"/>
      <c r="AP273" s="185"/>
      <c r="AQ273" s="185"/>
      <c r="AR273" s="185"/>
      <c r="AS273" s="185"/>
      <c r="AT273" s="185"/>
      <c r="AU273" s="185"/>
      <c r="AV273" s="185"/>
      <c r="AW273" s="185"/>
      <c r="AX273" s="185"/>
      <c r="AY273" s="185"/>
      <c r="AZ273" s="185"/>
      <c r="BA273" s="185"/>
      <c r="BB273" s="185"/>
      <c r="BC273" s="185"/>
      <c r="BD273" s="185"/>
      <c r="BE273" s="185"/>
      <c r="BF273" s="185"/>
      <c r="BG273" s="185"/>
      <c r="BH273" s="185"/>
      <c r="BI273" s="185"/>
      <c r="BJ273" s="185"/>
      <c r="BK273" s="185"/>
      <c r="BL273" s="185"/>
      <c r="BM273" s="185"/>
      <c r="BN273" s="185"/>
      <c r="BO273" s="185"/>
      <c r="BP273" s="185"/>
      <c r="BQ273" s="185"/>
      <c r="BR273" s="185"/>
      <c r="BS273" s="185"/>
      <c r="BT273" s="185"/>
      <c r="BY273" s="376"/>
    </row>
    <row r="274" spans="1:77" s="375" customFormat="1" ht="18.899999999999999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  <c r="AA274" s="185"/>
      <c r="AB274" s="185"/>
      <c r="AC274" s="185"/>
      <c r="AD274" s="185"/>
      <c r="AE274" s="185"/>
      <c r="AF274" s="185"/>
      <c r="AG274" s="185"/>
      <c r="AH274" s="185"/>
      <c r="AI274" s="185"/>
      <c r="AJ274" s="185"/>
      <c r="AK274" s="186"/>
      <c r="AL274" s="186"/>
      <c r="AM274" s="186"/>
      <c r="AN274" s="186"/>
      <c r="AO274" s="186"/>
      <c r="AP274" s="185"/>
      <c r="AQ274" s="185"/>
      <c r="AR274" s="185"/>
      <c r="AS274" s="185"/>
      <c r="AT274" s="185"/>
      <c r="AU274" s="185"/>
      <c r="AV274" s="185"/>
      <c r="AW274" s="185"/>
      <c r="AX274" s="185"/>
      <c r="AY274" s="185"/>
      <c r="AZ274" s="185"/>
      <c r="BA274" s="185"/>
      <c r="BB274" s="185"/>
      <c r="BC274" s="185"/>
      <c r="BD274" s="185"/>
      <c r="BE274" s="185"/>
      <c r="BF274" s="185"/>
      <c r="BG274" s="185"/>
      <c r="BH274" s="185"/>
      <c r="BI274" s="185"/>
      <c r="BJ274" s="185"/>
      <c r="BK274" s="185"/>
      <c r="BL274" s="185"/>
      <c r="BM274" s="185"/>
      <c r="BN274" s="185"/>
      <c r="BO274" s="185"/>
      <c r="BP274" s="185"/>
      <c r="BQ274" s="185"/>
      <c r="BR274" s="185"/>
      <c r="BS274" s="185"/>
      <c r="BT274" s="185"/>
      <c r="BY274" s="376"/>
    </row>
    <row r="275" spans="1:77" s="375" customFormat="1" ht="18.899999999999999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  <c r="AA275" s="185"/>
      <c r="AB275" s="185"/>
      <c r="AC275" s="185"/>
      <c r="AD275" s="185"/>
      <c r="AE275" s="185"/>
      <c r="AF275" s="185"/>
      <c r="AG275" s="185"/>
      <c r="AH275" s="185"/>
      <c r="AI275" s="185"/>
      <c r="AJ275" s="185"/>
      <c r="AK275" s="186"/>
      <c r="AL275" s="186"/>
      <c r="AM275" s="186"/>
      <c r="AN275" s="186"/>
      <c r="AO275" s="186"/>
      <c r="AP275" s="185"/>
      <c r="AQ275" s="185"/>
      <c r="AR275" s="185"/>
      <c r="AS275" s="185"/>
      <c r="AT275" s="185"/>
      <c r="AU275" s="185"/>
      <c r="AV275" s="185"/>
      <c r="AW275" s="185"/>
      <c r="AX275" s="185"/>
      <c r="AY275" s="185"/>
      <c r="AZ275" s="185"/>
      <c r="BA275" s="185"/>
      <c r="BB275" s="185"/>
      <c r="BC275" s="185"/>
      <c r="BD275" s="185"/>
      <c r="BE275" s="185"/>
      <c r="BF275" s="185"/>
      <c r="BG275" s="185"/>
      <c r="BH275" s="185"/>
      <c r="BI275" s="185"/>
      <c r="BJ275" s="185"/>
      <c r="BK275" s="185"/>
      <c r="BL275" s="185"/>
      <c r="BM275" s="185"/>
      <c r="BN275" s="185"/>
      <c r="BO275" s="185"/>
      <c r="BP275" s="185"/>
      <c r="BQ275" s="185"/>
      <c r="BR275" s="185"/>
      <c r="BS275" s="185"/>
      <c r="BT275" s="185"/>
      <c r="BY275" s="376"/>
    </row>
    <row r="276" spans="1:77" s="375" customFormat="1" ht="18.899999999999999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5"/>
      <c r="AB276" s="185"/>
      <c r="AC276" s="185"/>
      <c r="AD276" s="185"/>
      <c r="AE276" s="185"/>
      <c r="AF276" s="185"/>
      <c r="AG276" s="185"/>
      <c r="AH276" s="185"/>
      <c r="AI276" s="185"/>
      <c r="AJ276" s="185"/>
      <c r="AK276" s="186"/>
      <c r="AL276" s="186"/>
      <c r="AM276" s="186"/>
      <c r="AN276" s="186"/>
      <c r="AO276" s="186"/>
      <c r="AP276" s="185"/>
      <c r="AQ276" s="185"/>
      <c r="AR276" s="185"/>
      <c r="AS276" s="185"/>
      <c r="AT276" s="185"/>
      <c r="AU276" s="185"/>
      <c r="AV276" s="185"/>
      <c r="AW276" s="185"/>
      <c r="AX276" s="185"/>
      <c r="AY276" s="185"/>
      <c r="AZ276" s="185"/>
      <c r="BA276" s="185"/>
      <c r="BB276" s="185"/>
      <c r="BC276" s="185"/>
      <c r="BD276" s="185"/>
      <c r="BE276" s="185"/>
      <c r="BF276" s="185"/>
      <c r="BG276" s="185"/>
      <c r="BH276" s="185"/>
      <c r="BI276" s="185"/>
      <c r="BJ276" s="185"/>
      <c r="BK276" s="185"/>
      <c r="BL276" s="185"/>
      <c r="BM276" s="185"/>
      <c r="BN276" s="185"/>
      <c r="BO276" s="185"/>
      <c r="BP276" s="185"/>
      <c r="BQ276" s="185"/>
      <c r="BR276" s="185"/>
      <c r="BS276" s="185"/>
      <c r="BT276" s="185"/>
      <c r="BY276" s="376"/>
    </row>
    <row r="277" spans="1:77" s="375" customFormat="1" ht="18.899999999999999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  <c r="AA277" s="185"/>
      <c r="AB277" s="185"/>
      <c r="AC277" s="185"/>
      <c r="AD277" s="185"/>
      <c r="AE277" s="185"/>
      <c r="AF277" s="185"/>
      <c r="AG277" s="185"/>
      <c r="AH277" s="185"/>
      <c r="AI277" s="185"/>
      <c r="AJ277" s="185"/>
      <c r="AK277" s="186"/>
      <c r="AL277" s="186"/>
      <c r="AM277" s="186"/>
      <c r="AN277" s="186"/>
      <c r="AO277" s="186"/>
      <c r="AP277" s="185"/>
      <c r="AQ277" s="185"/>
      <c r="AR277" s="185"/>
      <c r="AS277" s="185"/>
      <c r="AT277" s="185"/>
      <c r="AU277" s="185"/>
      <c r="AV277" s="185"/>
      <c r="AW277" s="185"/>
      <c r="AX277" s="185"/>
      <c r="AY277" s="185"/>
      <c r="AZ277" s="185"/>
      <c r="BA277" s="185"/>
      <c r="BB277" s="185"/>
      <c r="BC277" s="185"/>
      <c r="BD277" s="185"/>
      <c r="BE277" s="185"/>
      <c r="BF277" s="185"/>
      <c r="BG277" s="185"/>
      <c r="BH277" s="185"/>
      <c r="BI277" s="185"/>
      <c r="BJ277" s="185"/>
      <c r="BK277" s="185"/>
      <c r="BL277" s="185"/>
      <c r="BM277" s="185"/>
      <c r="BN277" s="185"/>
      <c r="BO277" s="185"/>
      <c r="BP277" s="185"/>
      <c r="BQ277" s="185"/>
      <c r="BR277" s="185"/>
      <c r="BS277" s="185"/>
      <c r="BT277" s="185"/>
      <c r="BY277" s="376"/>
    </row>
    <row r="278" spans="1:77" s="375" customFormat="1" ht="18.899999999999999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  <c r="AA278" s="185"/>
      <c r="AB278" s="185"/>
      <c r="AC278" s="185"/>
      <c r="AD278" s="185"/>
      <c r="AE278" s="185"/>
      <c r="AF278" s="185"/>
      <c r="AG278" s="185"/>
      <c r="AH278" s="185"/>
      <c r="AI278" s="185"/>
      <c r="AJ278" s="185"/>
      <c r="AK278" s="186"/>
      <c r="AL278" s="186"/>
      <c r="AM278" s="186"/>
      <c r="AN278" s="186"/>
      <c r="AO278" s="186"/>
      <c r="AP278" s="185"/>
      <c r="AQ278" s="185"/>
      <c r="AR278" s="185"/>
      <c r="AS278" s="185"/>
      <c r="AT278" s="185"/>
      <c r="AU278" s="185"/>
      <c r="AV278" s="185"/>
      <c r="AW278" s="185"/>
      <c r="AX278" s="185"/>
      <c r="AY278" s="185"/>
      <c r="AZ278" s="185"/>
      <c r="BA278" s="185"/>
      <c r="BB278" s="185"/>
      <c r="BC278" s="185"/>
      <c r="BD278" s="185"/>
      <c r="BE278" s="185"/>
      <c r="BF278" s="185"/>
      <c r="BG278" s="185"/>
      <c r="BH278" s="185"/>
      <c r="BI278" s="185"/>
      <c r="BJ278" s="185"/>
      <c r="BK278" s="185"/>
      <c r="BL278" s="185"/>
      <c r="BM278" s="185"/>
      <c r="BN278" s="185"/>
      <c r="BO278" s="185"/>
      <c r="BP278" s="185"/>
      <c r="BQ278" s="185"/>
      <c r="BR278" s="185"/>
      <c r="BS278" s="185"/>
      <c r="BT278" s="185"/>
      <c r="BY278" s="376"/>
    </row>
    <row r="279" spans="1:77" s="375" customFormat="1" ht="18.899999999999999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5"/>
      <c r="AB279" s="185"/>
      <c r="AC279" s="185"/>
      <c r="AD279" s="185"/>
      <c r="AE279" s="185"/>
      <c r="AF279" s="185"/>
      <c r="AG279" s="185"/>
      <c r="AH279" s="185"/>
      <c r="AI279" s="185"/>
      <c r="AJ279" s="185"/>
      <c r="AK279" s="186"/>
      <c r="AL279" s="186"/>
      <c r="AM279" s="186"/>
      <c r="AN279" s="186"/>
      <c r="AO279" s="186"/>
      <c r="AP279" s="185"/>
      <c r="AQ279" s="185"/>
      <c r="AR279" s="185"/>
      <c r="AS279" s="185"/>
      <c r="AT279" s="185"/>
      <c r="AU279" s="185"/>
      <c r="AV279" s="185"/>
      <c r="AW279" s="185"/>
      <c r="AX279" s="185"/>
      <c r="AY279" s="185"/>
      <c r="AZ279" s="185"/>
      <c r="BA279" s="185"/>
      <c r="BB279" s="185"/>
      <c r="BC279" s="185"/>
      <c r="BD279" s="185"/>
      <c r="BE279" s="185"/>
      <c r="BF279" s="185"/>
      <c r="BG279" s="185"/>
      <c r="BH279" s="185"/>
      <c r="BI279" s="185"/>
      <c r="BJ279" s="185"/>
      <c r="BK279" s="185"/>
      <c r="BL279" s="185"/>
      <c r="BM279" s="185"/>
      <c r="BN279" s="185"/>
      <c r="BO279" s="185"/>
      <c r="BP279" s="185"/>
      <c r="BQ279" s="185"/>
      <c r="BR279" s="185"/>
      <c r="BS279" s="185"/>
      <c r="BT279" s="185"/>
      <c r="BY279" s="376"/>
    </row>
    <row r="280" spans="1:77" s="375" customFormat="1" ht="18.899999999999999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6"/>
      <c r="AL280" s="186"/>
      <c r="AM280" s="186"/>
      <c r="AN280" s="186"/>
      <c r="AO280" s="186"/>
      <c r="AP280" s="185"/>
      <c r="AQ280" s="185"/>
      <c r="AR280" s="185"/>
      <c r="AS280" s="185"/>
      <c r="AT280" s="185"/>
      <c r="AU280" s="185"/>
      <c r="AV280" s="185"/>
      <c r="AW280" s="185"/>
      <c r="AX280" s="185"/>
      <c r="AY280" s="185"/>
      <c r="AZ280" s="185"/>
      <c r="BA280" s="185"/>
      <c r="BB280" s="185"/>
      <c r="BC280" s="185"/>
      <c r="BD280" s="185"/>
      <c r="BE280" s="185"/>
      <c r="BF280" s="185"/>
      <c r="BG280" s="185"/>
      <c r="BH280" s="185"/>
      <c r="BI280" s="185"/>
      <c r="BJ280" s="185"/>
      <c r="BK280" s="185"/>
      <c r="BL280" s="185"/>
      <c r="BM280" s="185"/>
      <c r="BN280" s="185"/>
      <c r="BO280" s="185"/>
      <c r="BP280" s="185"/>
      <c r="BQ280" s="185"/>
      <c r="BR280" s="185"/>
      <c r="BS280" s="185"/>
      <c r="BT280" s="185"/>
      <c r="BY280" s="376"/>
    </row>
    <row r="281" spans="1:77" s="375" customFormat="1" ht="18.899999999999999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5"/>
      <c r="AB281" s="185"/>
      <c r="AC281" s="185"/>
      <c r="AD281" s="185"/>
      <c r="AE281" s="185"/>
      <c r="AF281" s="185"/>
      <c r="AG281" s="185"/>
      <c r="AH281" s="185"/>
      <c r="AI281" s="185"/>
      <c r="AJ281" s="185"/>
      <c r="AK281" s="186"/>
      <c r="AL281" s="186"/>
      <c r="AM281" s="186"/>
      <c r="AN281" s="186"/>
      <c r="AO281" s="186"/>
      <c r="AP281" s="185"/>
      <c r="AQ281" s="185"/>
      <c r="AR281" s="185"/>
      <c r="AS281" s="185"/>
      <c r="AT281" s="185"/>
      <c r="AU281" s="185"/>
      <c r="AV281" s="185"/>
      <c r="AW281" s="185"/>
      <c r="AX281" s="185"/>
      <c r="AY281" s="185"/>
      <c r="AZ281" s="185"/>
      <c r="BA281" s="185"/>
      <c r="BB281" s="185"/>
      <c r="BC281" s="185"/>
      <c r="BD281" s="185"/>
      <c r="BE281" s="185"/>
      <c r="BF281" s="185"/>
      <c r="BG281" s="185"/>
      <c r="BH281" s="185"/>
      <c r="BI281" s="185"/>
      <c r="BJ281" s="185"/>
      <c r="BK281" s="185"/>
      <c r="BL281" s="185"/>
      <c r="BM281" s="185"/>
      <c r="BN281" s="185"/>
      <c r="BO281" s="185"/>
      <c r="BP281" s="185"/>
      <c r="BQ281" s="185"/>
      <c r="BR281" s="185"/>
      <c r="BS281" s="185"/>
      <c r="BT281" s="185"/>
      <c r="BY281" s="376"/>
    </row>
    <row r="282" spans="1:77" s="375" customFormat="1" ht="18.899999999999999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5"/>
      <c r="AB282" s="185"/>
      <c r="AC282" s="185"/>
      <c r="AD282" s="185"/>
      <c r="AE282" s="185"/>
      <c r="AF282" s="185"/>
      <c r="AG282" s="185"/>
      <c r="AH282" s="185"/>
      <c r="AI282" s="185"/>
      <c r="AJ282" s="185"/>
      <c r="AK282" s="186"/>
      <c r="AL282" s="186"/>
      <c r="AM282" s="186"/>
      <c r="AN282" s="186"/>
      <c r="AO282" s="186"/>
      <c r="AP282" s="185"/>
      <c r="AQ282" s="185"/>
      <c r="AR282" s="185"/>
      <c r="AS282" s="185"/>
      <c r="AT282" s="185"/>
      <c r="AU282" s="185"/>
      <c r="AV282" s="185"/>
      <c r="AW282" s="185"/>
      <c r="AX282" s="185"/>
      <c r="AY282" s="185"/>
      <c r="AZ282" s="185"/>
      <c r="BA282" s="185"/>
      <c r="BB282" s="185"/>
      <c r="BC282" s="185"/>
      <c r="BD282" s="185"/>
      <c r="BE282" s="185"/>
      <c r="BF282" s="185"/>
      <c r="BG282" s="185"/>
      <c r="BH282" s="185"/>
      <c r="BI282" s="185"/>
      <c r="BJ282" s="185"/>
      <c r="BK282" s="185"/>
      <c r="BL282" s="185"/>
      <c r="BM282" s="185"/>
      <c r="BN282" s="185"/>
      <c r="BO282" s="185"/>
      <c r="BP282" s="185"/>
      <c r="BQ282" s="185"/>
      <c r="BR282" s="185"/>
      <c r="BS282" s="185"/>
      <c r="BT282" s="185"/>
      <c r="BY282" s="376"/>
    </row>
    <row r="283" spans="1:77" s="375" customFormat="1" ht="18.899999999999999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5"/>
      <c r="AB283" s="185"/>
      <c r="AC283" s="185"/>
      <c r="AD283" s="185"/>
      <c r="AE283" s="185"/>
      <c r="AF283" s="185"/>
      <c r="AG283" s="185"/>
      <c r="AH283" s="185"/>
      <c r="AI283" s="185"/>
      <c r="AJ283" s="185"/>
      <c r="AK283" s="186"/>
      <c r="AL283" s="186"/>
      <c r="AM283" s="186"/>
      <c r="AN283" s="186"/>
      <c r="AO283" s="186"/>
      <c r="AP283" s="185"/>
      <c r="AQ283" s="185"/>
      <c r="AR283" s="185"/>
      <c r="AS283" s="185"/>
      <c r="AT283" s="185"/>
      <c r="AU283" s="185"/>
      <c r="AV283" s="185"/>
      <c r="AW283" s="185"/>
      <c r="AX283" s="185"/>
      <c r="AY283" s="185"/>
      <c r="AZ283" s="185"/>
      <c r="BA283" s="185"/>
      <c r="BB283" s="185"/>
      <c r="BC283" s="185"/>
      <c r="BD283" s="185"/>
      <c r="BE283" s="185"/>
      <c r="BF283" s="185"/>
      <c r="BG283" s="185"/>
      <c r="BH283" s="185"/>
      <c r="BI283" s="185"/>
      <c r="BJ283" s="185"/>
      <c r="BK283" s="185"/>
      <c r="BL283" s="185"/>
      <c r="BM283" s="185"/>
      <c r="BN283" s="185"/>
      <c r="BO283" s="185"/>
      <c r="BP283" s="185"/>
      <c r="BQ283" s="185"/>
      <c r="BR283" s="185"/>
      <c r="BS283" s="185"/>
      <c r="BT283" s="185"/>
      <c r="BY283" s="376"/>
    </row>
    <row r="284" spans="1:77" s="375" customFormat="1" ht="18.899999999999999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6"/>
      <c r="AL284" s="186"/>
      <c r="AM284" s="186"/>
      <c r="AN284" s="186"/>
      <c r="AO284" s="186"/>
      <c r="AP284" s="185"/>
      <c r="AQ284" s="185"/>
      <c r="AR284" s="185"/>
      <c r="AS284" s="185"/>
      <c r="AT284" s="185"/>
      <c r="AU284" s="185"/>
      <c r="AV284" s="185"/>
      <c r="AW284" s="185"/>
      <c r="AX284" s="185"/>
      <c r="AY284" s="185"/>
      <c r="AZ284" s="185"/>
      <c r="BA284" s="185"/>
      <c r="BB284" s="185"/>
      <c r="BC284" s="185"/>
      <c r="BD284" s="185"/>
      <c r="BE284" s="185"/>
      <c r="BF284" s="185"/>
      <c r="BG284" s="185"/>
      <c r="BH284" s="185"/>
      <c r="BI284" s="185"/>
      <c r="BJ284" s="185"/>
      <c r="BK284" s="185"/>
      <c r="BL284" s="185"/>
      <c r="BM284" s="185"/>
      <c r="BN284" s="185"/>
      <c r="BO284" s="185"/>
      <c r="BP284" s="185"/>
      <c r="BQ284" s="185"/>
      <c r="BR284" s="185"/>
      <c r="BS284" s="185"/>
      <c r="BT284" s="185"/>
      <c r="BY284" s="376"/>
    </row>
    <row r="285" spans="1:77" s="375" customFormat="1" ht="18.899999999999999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  <c r="AA285" s="185"/>
      <c r="AB285" s="185"/>
      <c r="AC285" s="185"/>
      <c r="AD285" s="185"/>
      <c r="AE285" s="185"/>
      <c r="AF285" s="185"/>
      <c r="AG285" s="185"/>
      <c r="AH285" s="185"/>
      <c r="AI285" s="185"/>
      <c r="AJ285" s="185"/>
      <c r="AK285" s="186"/>
      <c r="AL285" s="186"/>
      <c r="AM285" s="186"/>
      <c r="AN285" s="186"/>
      <c r="AO285" s="186"/>
      <c r="AP285" s="185"/>
      <c r="AQ285" s="185"/>
      <c r="AR285" s="185"/>
      <c r="AS285" s="185"/>
      <c r="AT285" s="185"/>
      <c r="AU285" s="185"/>
      <c r="AV285" s="185"/>
      <c r="AW285" s="185"/>
      <c r="AX285" s="185"/>
      <c r="AY285" s="185"/>
      <c r="AZ285" s="185"/>
      <c r="BA285" s="185"/>
      <c r="BB285" s="185"/>
      <c r="BC285" s="185"/>
      <c r="BD285" s="185"/>
      <c r="BE285" s="185"/>
      <c r="BF285" s="185"/>
      <c r="BG285" s="185"/>
      <c r="BH285" s="185"/>
      <c r="BI285" s="185"/>
      <c r="BJ285" s="185"/>
      <c r="BK285" s="185"/>
      <c r="BL285" s="185"/>
      <c r="BM285" s="185"/>
      <c r="BN285" s="185"/>
      <c r="BO285" s="185"/>
      <c r="BP285" s="185"/>
      <c r="BQ285" s="185"/>
      <c r="BR285" s="185"/>
      <c r="BS285" s="185"/>
      <c r="BT285" s="185"/>
      <c r="BY285" s="376"/>
    </row>
    <row r="286" spans="1:77" s="375" customFormat="1" ht="18.899999999999999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  <c r="AB286" s="185"/>
      <c r="AC286" s="185"/>
      <c r="AD286" s="185"/>
      <c r="AE286" s="185"/>
      <c r="AF286" s="185"/>
      <c r="AG286" s="185"/>
      <c r="AH286" s="185"/>
      <c r="AI286" s="185"/>
      <c r="AJ286" s="185"/>
      <c r="AK286" s="186"/>
      <c r="AL286" s="186"/>
      <c r="AM286" s="186"/>
      <c r="AN286" s="186"/>
      <c r="AO286" s="186"/>
      <c r="AP286" s="185"/>
      <c r="AQ286" s="185"/>
      <c r="AR286" s="185"/>
      <c r="AS286" s="185"/>
      <c r="AT286" s="185"/>
      <c r="AU286" s="185"/>
      <c r="AV286" s="185"/>
      <c r="AW286" s="185"/>
      <c r="AX286" s="185"/>
      <c r="AY286" s="185"/>
      <c r="AZ286" s="185"/>
      <c r="BA286" s="185"/>
      <c r="BB286" s="185"/>
      <c r="BC286" s="185"/>
      <c r="BD286" s="185"/>
      <c r="BE286" s="185"/>
      <c r="BF286" s="185"/>
      <c r="BG286" s="185"/>
      <c r="BH286" s="185"/>
      <c r="BI286" s="185"/>
      <c r="BJ286" s="185"/>
      <c r="BK286" s="185"/>
      <c r="BL286" s="185"/>
      <c r="BM286" s="185"/>
      <c r="BN286" s="185"/>
      <c r="BO286" s="185"/>
      <c r="BP286" s="185"/>
      <c r="BQ286" s="185"/>
      <c r="BR286" s="185"/>
      <c r="BS286" s="185"/>
      <c r="BT286" s="185"/>
      <c r="BY286" s="376"/>
    </row>
    <row r="287" spans="1:77" s="375" customFormat="1" ht="18.899999999999999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6"/>
      <c r="AL287" s="186"/>
      <c r="AM287" s="186"/>
      <c r="AN287" s="186"/>
      <c r="AO287" s="186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5"/>
      <c r="BN287" s="185"/>
      <c r="BO287" s="185"/>
      <c r="BP287" s="185"/>
      <c r="BQ287" s="185"/>
      <c r="BR287" s="185"/>
      <c r="BS287" s="185"/>
      <c r="BT287" s="185"/>
      <c r="BY287" s="376"/>
    </row>
    <row r="288" spans="1:77" s="375" customFormat="1" ht="18.899999999999999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5"/>
      <c r="AB288" s="185"/>
      <c r="AC288" s="185"/>
      <c r="AD288" s="185"/>
      <c r="AE288" s="185"/>
      <c r="AF288" s="185"/>
      <c r="AG288" s="185"/>
      <c r="AH288" s="185"/>
      <c r="AI288" s="185"/>
      <c r="AJ288" s="185"/>
      <c r="AK288" s="186"/>
      <c r="AL288" s="186"/>
      <c r="AM288" s="186"/>
      <c r="AN288" s="186"/>
      <c r="AO288" s="186"/>
      <c r="AP288" s="185"/>
      <c r="AQ288" s="185"/>
      <c r="AR288" s="185"/>
      <c r="AS288" s="185"/>
      <c r="AT288" s="185"/>
      <c r="AU288" s="185"/>
      <c r="AV288" s="185"/>
      <c r="AW288" s="185"/>
      <c r="AX288" s="185"/>
      <c r="AY288" s="185"/>
      <c r="AZ288" s="185"/>
      <c r="BA288" s="185"/>
      <c r="BB288" s="185"/>
      <c r="BC288" s="185"/>
      <c r="BD288" s="185"/>
      <c r="BE288" s="185"/>
      <c r="BF288" s="185"/>
      <c r="BG288" s="185"/>
      <c r="BH288" s="185"/>
      <c r="BI288" s="185"/>
      <c r="BJ288" s="185"/>
      <c r="BK288" s="185"/>
      <c r="BL288" s="185"/>
      <c r="BM288" s="185"/>
      <c r="BN288" s="185"/>
      <c r="BO288" s="185"/>
      <c r="BP288" s="185"/>
      <c r="BQ288" s="185"/>
      <c r="BR288" s="185"/>
      <c r="BS288" s="185"/>
      <c r="BT288" s="185"/>
      <c r="BY288" s="376"/>
    </row>
    <row r="289" spans="1:77" s="375" customFormat="1" ht="18.899999999999999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5"/>
      <c r="AB289" s="185"/>
      <c r="AC289" s="185"/>
      <c r="AD289" s="185"/>
      <c r="AE289" s="185"/>
      <c r="AF289" s="185"/>
      <c r="AG289" s="185"/>
      <c r="AH289" s="185"/>
      <c r="AI289" s="185"/>
      <c r="AJ289" s="185"/>
      <c r="AK289" s="186"/>
      <c r="AL289" s="186"/>
      <c r="AM289" s="186"/>
      <c r="AN289" s="186"/>
      <c r="AO289" s="186"/>
      <c r="AP289" s="185"/>
      <c r="AQ289" s="185"/>
      <c r="AR289" s="185"/>
      <c r="AS289" s="185"/>
      <c r="AT289" s="185"/>
      <c r="AU289" s="185"/>
      <c r="AV289" s="185"/>
      <c r="AW289" s="185"/>
      <c r="AX289" s="185"/>
      <c r="AY289" s="185"/>
      <c r="AZ289" s="185"/>
      <c r="BA289" s="185"/>
      <c r="BB289" s="185"/>
      <c r="BC289" s="185"/>
      <c r="BD289" s="185"/>
      <c r="BE289" s="185"/>
      <c r="BF289" s="185"/>
      <c r="BG289" s="185"/>
      <c r="BH289" s="185"/>
      <c r="BI289" s="185"/>
      <c r="BJ289" s="185"/>
      <c r="BK289" s="185"/>
      <c r="BL289" s="185"/>
      <c r="BM289" s="185"/>
      <c r="BN289" s="185"/>
      <c r="BO289" s="185"/>
      <c r="BP289" s="185"/>
      <c r="BQ289" s="185"/>
      <c r="BR289" s="185"/>
      <c r="BS289" s="185"/>
      <c r="BT289" s="185"/>
      <c r="BY289" s="376"/>
    </row>
    <row r="290" spans="1:77" s="375" customFormat="1" ht="18.899999999999999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  <c r="AB290" s="185"/>
      <c r="AC290" s="185"/>
      <c r="AD290" s="185"/>
      <c r="AE290" s="185"/>
      <c r="AF290" s="185"/>
      <c r="AG290" s="185"/>
      <c r="AH290" s="185"/>
      <c r="AI290" s="185"/>
      <c r="AJ290" s="185"/>
      <c r="AK290" s="186"/>
      <c r="AL290" s="186"/>
      <c r="AM290" s="186"/>
      <c r="AN290" s="186"/>
      <c r="AO290" s="186"/>
      <c r="AP290" s="185"/>
      <c r="AQ290" s="185"/>
      <c r="AR290" s="185"/>
      <c r="AS290" s="185"/>
      <c r="AT290" s="185"/>
      <c r="AU290" s="185"/>
      <c r="AV290" s="185"/>
      <c r="AW290" s="185"/>
      <c r="AX290" s="185"/>
      <c r="AY290" s="185"/>
      <c r="AZ290" s="185"/>
      <c r="BA290" s="185"/>
      <c r="BB290" s="185"/>
      <c r="BC290" s="185"/>
      <c r="BD290" s="185"/>
      <c r="BE290" s="185"/>
      <c r="BF290" s="185"/>
      <c r="BG290" s="185"/>
      <c r="BH290" s="185"/>
      <c r="BI290" s="185"/>
      <c r="BJ290" s="185"/>
      <c r="BK290" s="185"/>
      <c r="BL290" s="185"/>
      <c r="BM290" s="185"/>
      <c r="BN290" s="185"/>
      <c r="BO290" s="185"/>
      <c r="BP290" s="185"/>
      <c r="BQ290" s="185"/>
      <c r="BR290" s="185"/>
      <c r="BS290" s="185"/>
      <c r="BT290" s="185"/>
      <c r="BY290" s="376"/>
    </row>
    <row r="291" spans="1:77" s="375" customFormat="1" ht="18.899999999999999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185"/>
      <c r="AB291" s="185"/>
      <c r="AC291" s="185"/>
      <c r="AD291" s="185"/>
      <c r="AE291" s="185"/>
      <c r="AF291" s="185"/>
      <c r="AG291" s="185"/>
      <c r="AH291" s="185"/>
      <c r="AI291" s="185"/>
      <c r="AJ291" s="185"/>
      <c r="AK291" s="186"/>
      <c r="AL291" s="186"/>
      <c r="AM291" s="186"/>
      <c r="AN291" s="186"/>
      <c r="AO291" s="186"/>
      <c r="AP291" s="185"/>
      <c r="AQ291" s="185"/>
      <c r="AR291" s="185"/>
      <c r="AS291" s="185"/>
      <c r="AT291" s="185"/>
      <c r="AU291" s="185"/>
      <c r="AV291" s="185"/>
      <c r="AW291" s="185"/>
      <c r="AX291" s="185"/>
      <c r="AY291" s="185"/>
      <c r="AZ291" s="185"/>
      <c r="BA291" s="185"/>
      <c r="BB291" s="185"/>
      <c r="BC291" s="185"/>
      <c r="BD291" s="185"/>
      <c r="BE291" s="185"/>
      <c r="BF291" s="185"/>
      <c r="BG291" s="185"/>
      <c r="BH291" s="185"/>
      <c r="BI291" s="185"/>
      <c r="BJ291" s="185"/>
      <c r="BK291" s="185"/>
      <c r="BL291" s="185"/>
      <c r="BM291" s="185"/>
      <c r="BN291" s="185"/>
      <c r="BO291" s="185"/>
      <c r="BP291" s="185"/>
      <c r="BQ291" s="185"/>
      <c r="BR291" s="185"/>
      <c r="BS291" s="185"/>
      <c r="BT291" s="185"/>
      <c r="BY291" s="376"/>
    </row>
    <row r="292" spans="1:77" s="375" customFormat="1" ht="18.899999999999999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185"/>
      <c r="AB292" s="185"/>
      <c r="AC292" s="185"/>
      <c r="AD292" s="185"/>
      <c r="AE292" s="185"/>
      <c r="AF292" s="185"/>
      <c r="AG292" s="185"/>
      <c r="AH292" s="185"/>
      <c r="AI292" s="185"/>
      <c r="AJ292" s="185"/>
      <c r="AK292" s="186"/>
      <c r="AL292" s="186"/>
      <c r="AM292" s="186"/>
      <c r="AN292" s="186"/>
      <c r="AO292" s="186"/>
      <c r="AP292" s="185"/>
      <c r="AQ292" s="185"/>
      <c r="AR292" s="185"/>
      <c r="AS292" s="185"/>
      <c r="AT292" s="185"/>
      <c r="AU292" s="185"/>
      <c r="AV292" s="185"/>
      <c r="AW292" s="185"/>
      <c r="AX292" s="185"/>
      <c r="AY292" s="185"/>
      <c r="AZ292" s="185"/>
      <c r="BA292" s="185"/>
      <c r="BB292" s="185"/>
      <c r="BC292" s="185"/>
      <c r="BD292" s="185"/>
      <c r="BE292" s="185"/>
      <c r="BF292" s="185"/>
      <c r="BG292" s="185"/>
      <c r="BH292" s="185"/>
      <c r="BI292" s="185"/>
      <c r="BJ292" s="185"/>
      <c r="BK292" s="185"/>
      <c r="BL292" s="185"/>
      <c r="BM292" s="185"/>
      <c r="BN292" s="185"/>
      <c r="BO292" s="185"/>
      <c r="BP292" s="185"/>
      <c r="BQ292" s="185"/>
      <c r="BR292" s="185"/>
      <c r="BS292" s="185"/>
      <c r="BT292" s="185"/>
      <c r="BY292" s="376"/>
    </row>
    <row r="293" spans="1:77" s="375" customFormat="1" ht="18.899999999999999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5"/>
      <c r="AB293" s="185"/>
      <c r="AC293" s="185"/>
      <c r="AD293" s="185"/>
      <c r="AE293" s="185"/>
      <c r="AF293" s="185"/>
      <c r="AG293" s="185"/>
      <c r="AH293" s="185"/>
      <c r="AI293" s="185"/>
      <c r="AJ293" s="185"/>
      <c r="AK293" s="186"/>
      <c r="AL293" s="186"/>
      <c r="AM293" s="186"/>
      <c r="AN293" s="186"/>
      <c r="AO293" s="186"/>
      <c r="AP293" s="185"/>
      <c r="AQ293" s="185"/>
      <c r="AR293" s="185"/>
      <c r="AS293" s="185"/>
      <c r="AT293" s="185"/>
      <c r="AU293" s="185"/>
      <c r="AV293" s="185"/>
      <c r="AW293" s="185"/>
      <c r="AX293" s="185"/>
      <c r="AY293" s="185"/>
      <c r="AZ293" s="185"/>
      <c r="BA293" s="185"/>
      <c r="BB293" s="185"/>
      <c r="BC293" s="185"/>
      <c r="BD293" s="185"/>
      <c r="BE293" s="185"/>
      <c r="BF293" s="185"/>
      <c r="BG293" s="185"/>
      <c r="BH293" s="185"/>
      <c r="BI293" s="185"/>
      <c r="BJ293" s="185"/>
      <c r="BK293" s="185"/>
      <c r="BL293" s="185"/>
      <c r="BM293" s="185"/>
      <c r="BN293" s="185"/>
      <c r="BO293" s="185"/>
      <c r="BP293" s="185"/>
      <c r="BQ293" s="185"/>
      <c r="BR293" s="185"/>
      <c r="BS293" s="185"/>
      <c r="BT293" s="185"/>
      <c r="BY293" s="376"/>
    </row>
    <row r="294" spans="1:77" s="375" customFormat="1" ht="18.899999999999999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  <c r="AA294" s="185"/>
      <c r="AB294" s="185"/>
      <c r="AC294" s="185"/>
      <c r="AD294" s="185"/>
      <c r="AE294" s="185"/>
      <c r="AF294" s="185"/>
      <c r="AG294" s="185"/>
      <c r="AH294" s="185"/>
      <c r="AI294" s="185"/>
      <c r="AJ294" s="185"/>
      <c r="AK294" s="186"/>
      <c r="AL294" s="186"/>
      <c r="AM294" s="186"/>
      <c r="AN294" s="186"/>
      <c r="AO294" s="186"/>
      <c r="AP294" s="185"/>
      <c r="AQ294" s="185"/>
      <c r="AR294" s="185"/>
      <c r="AS294" s="185"/>
      <c r="AT294" s="185"/>
      <c r="AU294" s="185"/>
      <c r="AV294" s="185"/>
      <c r="AW294" s="185"/>
      <c r="AX294" s="185"/>
      <c r="AY294" s="185"/>
      <c r="AZ294" s="185"/>
      <c r="BA294" s="185"/>
      <c r="BB294" s="185"/>
      <c r="BC294" s="185"/>
      <c r="BD294" s="185"/>
      <c r="BE294" s="185"/>
      <c r="BF294" s="185"/>
      <c r="BG294" s="185"/>
      <c r="BH294" s="185"/>
      <c r="BI294" s="185"/>
      <c r="BJ294" s="185"/>
      <c r="BK294" s="185"/>
      <c r="BL294" s="185"/>
      <c r="BM294" s="185"/>
      <c r="BN294" s="185"/>
      <c r="BO294" s="185"/>
      <c r="BP294" s="185"/>
      <c r="BQ294" s="185"/>
      <c r="BR294" s="185"/>
      <c r="BS294" s="185"/>
      <c r="BT294" s="185"/>
      <c r="BY294" s="376"/>
    </row>
    <row r="295" spans="1:77" s="375" customFormat="1" ht="18.899999999999999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5"/>
      <c r="AB295" s="185"/>
      <c r="AC295" s="185"/>
      <c r="AD295" s="185"/>
      <c r="AE295" s="185"/>
      <c r="AF295" s="185"/>
      <c r="AG295" s="185"/>
      <c r="AH295" s="185"/>
      <c r="AI295" s="185"/>
      <c r="AJ295" s="185"/>
      <c r="AK295" s="186"/>
      <c r="AL295" s="186"/>
      <c r="AM295" s="186"/>
      <c r="AN295" s="186"/>
      <c r="AO295" s="186"/>
      <c r="AP295" s="185"/>
      <c r="AQ295" s="185"/>
      <c r="AR295" s="185"/>
      <c r="AS295" s="185"/>
      <c r="AT295" s="185"/>
      <c r="AU295" s="185"/>
      <c r="AV295" s="185"/>
      <c r="AW295" s="185"/>
      <c r="AX295" s="185"/>
      <c r="AY295" s="185"/>
      <c r="AZ295" s="185"/>
      <c r="BA295" s="185"/>
      <c r="BB295" s="185"/>
      <c r="BC295" s="185"/>
      <c r="BD295" s="185"/>
      <c r="BE295" s="185"/>
      <c r="BF295" s="185"/>
      <c r="BG295" s="185"/>
      <c r="BH295" s="185"/>
      <c r="BI295" s="185"/>
      <c r="BJ295" s="185"/>
      <c r="BK295" s="185"/>
      <c r="BL295" s="185"/>
      <c r="BM295" s="185"/>
      <c r="BN295" s="185"/>
      <c r="BO295" s="185"/>
      <c r="BP295" s="185"/>
      <c r="BQ295" s="185"/>
      <c r="BR295" s="185"/>
      <c r="BS295" s="185"/>
      <c r="BT295" s="185"/>
      <c r="BY295" s="376"/>
    </row>
    <row r="296" spans="1:77" s="375" customFormat="1" ht="18.899999999999999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  <c r="AB296" s="185"/>
      <c r="AC296" s="185"/>
      <c r="AD296" s="185"/>
      <c r="AE296" s="185"/>
      <c r="AF296" s="185"/>
      <c r="AG296" s="185"/>
      <c r="AH296" s="185"/>
      <c r="AI296" s="185"/>
      <c r="AJ296" s="185"/>
      <c r="AK296" s="186"/>
      <c r="AL296" s="186"/>
      <c r="AM296" s="186"/>
      <c r="AN296" s="186"/>
      <c r="AO296" s="186"/>
      <c r="AP296" s="185"/>
      <c r="AQ296" s="185"/>
      <c r="AR296" s="185"/>
      <c r="AS296" s="185"/>
      <c r="AT296" s="185"/>
      <c r="AU296" s="185"/>
      <c r="AV296" s="185"/>
      <c r="AW296" s="185"/>
      <c r="AX296" s="185"/>
      <c r="AY296" s="185"/>
      <c r="AZ296" s="185"/>
      <c r="BA296" s="185"/>
      <c r="BB296" s="185"/>
      <c r="BC296" s="185"/>
      <c r="BD296" s="185"/>
      <c r="BE296" s="185"/>
      <c r="BF296" s="185"/>
      <c r="BG296" s="185"/>
      <c r="BH296" s="185"/>
      <c r="BI296" s="185"/>
      <c r="BJ296" s="185"/>
      <c r="BK296" s="185"/>
      <c r="BL296" s="185"/>
      <c r="BM296" s="185"/>
      <c r="BN296" s="185"/>
      <c r="BO296" s="185"/>
      <c r="BP296" s="185"/>
      <c r="BQ296" s="185"/>
      <c r="BR296" s="185"/>
      <c r="BS296" s="185"/>
      <c r="BT296" s="185"/>
      <c r="BY296" s="376"/>
    </row>
    <row r="297" spans="1:77" s="375" customFormat="1" ht="18.899999999999999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  <c r="AA297" s="185"/>
      <c r="AB297" s="185"/>
      <c r="AC297" s="185"/>
      <c r="AD297" s="185"/>
      <c r="AE297" s="185"/>
      <c r="AF297" s="185"/>
      <c r="AG297" s="185"/>
      <c r="AH297" s="185"/>
      <c r="AI297" s="185"/>
      <c r="AJ297" s="185"/>
      <c r="AK297" s="186"/>
      <c r="AL297" s="186"/>
      <c r="AM297" s="186"/>
      <c r="AN297" s="186"/>
      <c r="AO297" s="186"/>
      <c r="AP297" s="185"/>
      <c r="AQ297" s="185"/>
      <c r="AR297" s="185"/>
      <c r="AS297" s="185"/>
      <c r="AT297" s="185"/>
      <c r="AU297" s="185"/>
      <c r="AV297" s="185"/>
      <c r="AW297" s="185"/>
      <c r="AX297" s="185"/>
      <c r="AY297" s="185"/>
      <c r="AZ297" s="185"/>
      <c r="BA297" s="185"/>
      <c r="BB297" s="185"/>
      <c r="BC297" s="185"/>
      <c r="BD297" s="185"/>
      <c r="BE297" s="185"/>
      <c r="BF297" s="185"/>
      <c r="BG297" s="185"/>
      <c r="BH297" s="185"/>
      <c r="BI297" s="185"/>
      <c r="BJ297" s="185"/>
      <c r="BK297" s="185"/>
      <c r="BL297" s="185"/>
      <c r="BM297" s="185"/>
      <c r="BN297" s="185"/>
      <c r="BO297" s="185"/>
      <c r="BP297" s="185"/>
      <c r="BQ297" s="185"/>
      <c r="BR297" s="185"/>
      <c r="BS297" s="185"/>
      <c r="BT297" s="185"/>
      <c r="BY297" s="376"/>
    </row>
    <row r="298" spans="1:77" s="375" customFormat="1" ht="18.899999999999999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  <c r="AB298" s="185"/>
      <c r="AC298" s="185"/>
      <c r="AD298" s="185"/>
      <c r="AE298" s="185"/>
      <c r="AF298" s="185"/>
      <c r="AG298" s="185"/>
      <c r="AH298" s="185"/>
      <c r="AI298" s="185"/>
      <c r="AJ298" s="185"/>
      <c r="AK298" s="186"/>
      <c r="AL298" s="186"/>
      <c r="AM298" s="186"/>
      <c r="AN298" s="186"/>
      <c r="AO298" s="186"/>
      <c r="AP298" s="185"/>
      <c r="AQ298" s="185"/>
      <c r="AR298" s="185"/>
      <c r="AS298" s="185"/>
      <c r="AT298" s="185"/>
      <c r="AU298" s="185"/>
      <c r="AV298" s="185"/>
      <c r="AW298" s="185"/>
      <c r="AX298" s="185"/>
      <c r="AY298" s="185"/>
      <c r="AZ298" s="185"/>
      <c r="BA298" s="185"/>
      <c r="BB298" s="185"/>
      <c r="BC298" s="185"/>
      <c r="BD298" s="185"/>
      <c r="BE298" s="185"/>
      <c r="BF298" s="185"/>
      <c r="BG298" s="185"/>
      <c r="BH298" s="185"/>
      <c r="BI298" s="185"/>
      <c r="BJ298" s="185"/>
      <c r="BK298" s="185"/>
      <c r="BL298" s="185"/>
      <c r="BM298" s="185"/>
      <c r="BN298" s="185"/>
      <c r="BO298" s="185"/>
      <c r="BP298" s="185"/>
      <c r="BQ298" s="185"/>
      <c r="BR298" s="185"/>
      <c r="BS298" s="185"/>
      <c r="BT298" s="185"/>
      <c r="BY298" s="376"/>
    </row>
    <row r="299" spans="1:77" s="375" customFormat="1" ht="18.899999999999999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5"/>
      <c r="AB299" s="185"/>
      <c r="AC299" s="185"/>
      <c r="AD299" s="185"/>
      <c r="AE299" s="185"/>
      <c r="AF299" s="185"/>
      <c r="AG299" s="185"/>
      <c r="AH299" s="185"/>
      <c r="AI299" s="185"/>
      <c r="AJ299" s="185"/>
      <c r="AK299" s="186"/>
      <c r="AL299" s="186"/>
      <c r="AM299" s="186"/>
      <c r="AN299" s="186"/>
      <c r="AO299" s="186"/>
      <c r="AP299" s="185"/>
      <c r="AQ299" s="185"/>
      <c r="AR299" s="185"/>
      <c r="AS299" s="185"/>
      <c r="AT299" s="185"/>
      <c r="AU299" s="185"/>
      <c r="AV299" s="185"/>
      <c r="AW299" s="185"/>
      <c r="AX299" s="185"/>
      <c r="AY299" s="185"/>
      <c r="AZ299" s="185"/>
      <c r="BA299" s="185"/>
      <c r="BB299" s="185"/>
      <c r="BC299" s="185"/>
      <c r="BD299" s="185"/>
      <c r="BE299" s="185"/>
      <c r="BF299" s="185"/>
      <c r="BG299" s="185"/>
      <c r="BH299" s="185"/>
      <c r="BI299" s="185"/>
      <c r="BJ299" s="185"/>
      <c r="BK299" s="185"/>
      <c r="BL299" s="185"/>
      <c r="BM299" s="185"/>
      <c r="BN299" s="185"/>
      <c r="BO299" s="185"/>
      <c r="BP299" s="185"/>
      <c r="BQ299" s="185"/>
      <c r="BR299" s="185"/>
      <c r="BS299" s="185"/>
      <c r="BT299" s="185"/>
      <c r="BY299" s="376"/>
    </row>
    <row r="300" spans="1:77" s="375" customFormat="1" ht="18.899999999999999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  <c r="AB300" s="185"/>
      <c r="AC300" s="185"/>
      <c r="AD300" s="185"/>
      <c r="AE300" s="185"/>
      <c r="AF300" s="185"/>
      <c r="AG300" s="185"/>
      <c r="AH300" s="185"/>
      <c r="AI300" s="185"/>
      <c r="AJ300" s="185"/>
      <c r="AK300" s="185"/>
      <c r="AL300" s="185"/>
      <c r="AM300" s="185"/>
      <c r="AN300" s="185"/>
      <c r="AO300" s="185"/>
      <c r="AP300" s="185"/>
      <c r="AQ300" s="185"/>
      <c r="AR300" s="185"/>
      <c r="AS300" s="185"/>
      <c r="AT300" s="185"/>
      <c r="AU300" s="185"/>
      <c r="AV300" s="185"/>
      <c r="AW300" s="185"/>
      <c r="AX300" s="185"/>
      <c r="AY300" s="185"/>
      <c r="AZ300" s="185"/>
      <c r="BA300" s="185"/>
      <c r="BB300" s="185"/>
      <c r="BC300" s="185"/>
      <c r="BD300" s="185"/>
      <c r="BE300" s="185"/>
      <c r="BF300" s="185"/>
      <c r="BG300" s="185"/>
      <c r="BH300" s="185"/>
      <c r="BI300" s="185"/>
      <c r="BJ300" s="185"/>
      <c r="BK300" s="185"/>
      <c r="BL300" s="185"/>
      <c r="BM300" s="185"/>
      <c r="BN300" s="185"/>
      <c r="BO300" s="185"/>
      <c r="BP300" s="185"/>
      <c r="BQ300" s="185"/>
      <c r="BR300" s="185"/>
      <c r="BS300" s="185"/>
      <c r="BT300" s="185"/>
      <c r="BY300" s="376"/>
    </row>
    <row r="301" spans="1:77" s="375" customFormat="1" ht="18.899999999999999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  <c r="AB301" s="185"/>
      <c r="AC301" s="185"/>
      <c r="AD301" s="185"/>
      <c r="AE301" s="185"/>
      <c r="AF301" s="185"/>
      <c r="AG301" s="185"/>
      <c r="AH301" s="185"/>
      <c r="AI301" s="185"/>
      <c r="AJ301" s="185"/>
      <c r="AK301" s="185"/>
      <c r="AL301" s="185"/>
      <c r="AM301" s="185"/>
      <c r="AN301" s="185"/>
      <c r="AO301" s="185"/>
      <c r="AP301" s="185"/>
      <c r="AQ301" s="185"/>
      <c r="AR301" s="185"/>
      <c r="AS301" s="185"/>
      <c r="AT301" s="185"/>
      <c r="AU301" s="185"/>
      <c r="AV301" s="185"/>
      <c r="AW301" s="185"/>
      <c r="AX301" s="185"/>
      <c r="AY301" s="185"/>
      <c r="AZ301" s="185"/>
      <c r="BA301" s="185"/>
      <c r="BB301" s="185"/>
      <c r="BC301" s="185"/>
      <c r="BD301" s="185"/>
      <c r="BE301" s="185"/>
      <c r="BF301" s="185"/>
      <c r="BG301" s="185"/>
      <c r="BH301" s="185"/>
      <c r="BI301" s="185"/>
      <c r="BJ301" s="185"/>
      <c r="BK301" s="185"/>
      <c r="BL301" s="185"/>
      <c r="BM301" s="185"/>
      <c r="BN301" s="185"/>
      <c r="BO301" s="185"/>
      <c r="BP301" s="185"/>
      <c r="BQ301" s="185"/>
      <c r="BR301" s="185"/>
      <c r="BS301" s="185"/>
      <c r="BT301" s="185"/>
      <c r="BY301" s="376"/>
    </row>
    <row r="302" spans="1:77" s="375" customFormat="1" ht="18.899999999999999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5"/>
      <c r="AS302" s="185"/>
      <c r="AT302" s="185"/>
      <c r="AU302" s="185"/>
      <c r="AV302" s="185"/>
      <c r="AW302" s="185"/>
      <c r="AX302" s="185"/>
      <c r="AY302" s="185"/>
      <c r="AZ302" s="185"/>
      <c r="BA302" s="185"/>
      <c r="BB302" s="185"/>
      <c r="BC302" s="185"/>
      <c r="BD302" s="185"/>
      <c r="BE302" s="185"/>
      <c r="BF302" s="185"/>
      <c r="BG302" s="185"/>
      <c r="BH302" s="185"/>
      <c r="BI302" s="185"/>
      <c r="BJ302" s="185"/>
      <c r="BK302" s="185"/>
      <c r="BL302" s="185"/>
      <c r="BM302" s="185"/>
      <c r="BN302" s="185"/>
      <c r="BO302" s="185"/>
      <c r="BP302" s="185"/>
      <c r="BQ302" s="185"/>
      <c r="BR302" s="185"/>
      <c r="BS302" s="185"/>
      <c r="BT302" s="185"/>
      <c r="BY302" s="376"/>
    </row>
    <row r="303" spans="1:77" s="375" customFormat="1" ht="18.899999999999999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  <c r="AB303" s="185"/>
      <c r="AC303" s="185"/>
      <c r="AD303" s="185"/>
      <c r="AE303" s="185"/>
      <c r="AF303" s="185"/>
      <c r="AG303" s="185"/>
      <c r="AH303" s="185"/>
      <c r="AI303" s="185"/>
      <c r="AJ303" s="185"/>
      <c r="AK303" s="185"/>
      <c r="AL303" s="185"/>
      <c r="AM303" s="185"/>
      <c r="AN303" s="185"/>
      <c r="AO303" s="185"/>
      <c r="AP303" s="185"/>
      <c r="AQ303" s="185"/>
      <c r="AR303" s="185"/>
      <c r="AS303" s="185"/>
      <c r="AT303" s="185"/>
      <c r="AU303" s="185"/>
      <c r="AV303" s="185"/>
      <c r="AW303" s="185"/>
      <c r="AX303" s="185"/>
      <c r="AY303" s="185"/>
      <c r="AZ303" s="185"/>
      <c r="BA303" s="185"/>
      <c r="BB303" s="185"/>
      <c r="BC303" s="185"/>
      <c r="BD303" s="185"/>
      <c r="BE303" s="185"/>
      <c r="BF303" s="185"/>
      <c r="BG303" s="185"/>
      <c r="BH303" s="185"/>
      <c r="BI303" s="185"/>
      <c r="BJ303" s="185"/>
      <c r="BK303" s="185"/>
      <c r="BL303" s="185"/>
      <c r="BM303" s="185"/>
      <c r="BN303" s="185"/>
      <c r="BO303" s="185"/>
      <c r="BP303" s="185"/>
      <c r="BQ303" s="185"/>
      <c r="BR303" s="185"/>
      <c r="BS303" s="185"/>
      <c r="BT303" s="185"/>
      <c r="BY303" s="376"/>
    </row>
    <row r="304" spans="1:77" s="375" customFormat="1" ht="18.899999999999999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5"/>
      <c r="AB304" s="185"/>
      <c r="AC304" s="185"/>
      <c r="AD304" s="185"/>
      <c r="AE304" s="185"/>
      <c r="AF304" s="185"/>
      <c r="AG304" s="185"/>
      <c r="AH304" s="185"/>
      <c r="AI304" s="185"/>
      <c r="AJ304" s="185"/>
      <c r="AK304" s="185"/>
      <c r="AL304" s="185"/>
      <c r="AM304" s="185"/>
      <c r="AN304" s="185"/>
      <c r="AO304" s="185"/>
      <c r="AP304" s="185"/>
      <c r="AQ304" s="185"/>
      <c r="AR304" s="185"/>
      <c r="AS304" s="185"/>
      <c r="AT304" s="185"/>
      <c r="AU304" s="185"/>
      <c r="AV304" s="185"/>
      <c r="AW304" s="185"/>
      <c r="AX304" s="185"/>
      <c r="AY304" s="185"/>
      <c r="AZ304" s="185"/>
      <c r="BA304" s="185"/>
      <c r="BB304" s="185"/>
      <c r="BC304" s="185"/>
      <c r="BD304" s="185"/>
      <c r="BE304" s="185"/>
      <c r="BF304" s="185"/>
      <c r="BG304" s="185"/>
      <c r="BH304" s="185"/>
      <c r="BI304" s="185"/>
      <c r="BJ304" s="185"/>
      <c r="BK304" s="185"/>
      <c r="BL304" s="185"/>
      <c r="BM304" s="185"/>
      <c r="BN304" s="185"/>
      <c r="BO304" s="185"/>
      <c r="BP304" s="185"/>
      <c r="BQ304" s="185"/>
      <c r="BR304" s="185"/>
      <c r="BS304" s="185"/>
      <c r="BT304" s="185"/>
      <c r="BY304" s="376"/>
    </row>
    <row r="305" spans="1:77" s="375" customFormat="1" ht="18.899999999999999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  <c r="AA305" s="185"/>
      <c r="AB305" s="185"/>
      <c r="AC305" s="185"/>
      <c r="AD305" s="185"/>
      <c r="AE305" s="185"/>
      <c r="AF305" s="185"/>
      <c r="AG305" s="185"/>
      <c r="AH305" s="185"/>
      <c r="AI305" s="185"/>
      <c r="AJ305" s="185"/>
      <c r="AK305" s="185"/>
      <c r="AL305" s="185"/>
      <c r="AM305" s="185"/>
      <c r="AN305" s="185"/>
      <c r="AO305" s="185"/>
      <c r="AP305" s="185"/>
      <c r="AQ305" s="185"/>
      <c r="AR305" s="185"/>
      <c r="AS305" s="185"/>
      <c r="AT305" s="185"/>
      <c r="AU305" s="185"/>
      <c r="AV305" s="185"/>
      <c r="AW305" s="185"/>
      <c r="AX305" s="185"/>
      <c r="AY305" s="185"/>
      <c r="AZ305" s="185"/>
      <c r="BA305" s="185"/>
      <c r="BB305" s="185"/>
      <c r="BC305" s="185"/>
      <c r="BD305" s="185"/>
      <c r="BE305" s="185"/>
      <c r="BF305" s="185"/>
      <c r="BG305" s="185"/>
      <c r="BH305" s="185"/>
      <c r="BI305" s="185"/>
      <c r="BJ305" s="185"/>
      <c r="BK305" s="185"/>
      <c r="BL305" s="185"/>
      <c r="BM305" s="185"/>
      <c r="BN305" s="185"/>
      <c r="BO305" s="185"/>
      <c r="BP305" s="185"/>
      <c r="BQ305" s="185"/>
      <c r="BR305" s="185"/>
      <c r="BS305" s="185"/>
      <c r="BT305" s="185"/>
      <c r="BY305" s="376"/>
    </row>
    <row r="306" spans="1:77" s="375" customFormat="1" ht="18.899999999999999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  <c r="AA306" s="185"/>
      <c r="AB306" s="185"/>
      <c r="AC306" s="185"/>
      <c r="AD306" s="185"/>
      <c r="AE306" s="185"/>
      <c r="AF306" s="185"/>
      <c r="AG306" s="185"/>
      <c r="AH306" s="185"/>
      <c r="AI306" s="185"/>
      <c r="AJ306" s="185"/>
      <c r="AK306" s="185"/>
      <c r="AL306" s="185"/>
      <c r="AM306" s="185"/>
      <c r="AN306" s="185"/>
      <c r="AO306" s="185"/>
      <c r="AP306" s="185"/>
      <c r="AQ306" s="185"/>
      <c r="AR306" s="185"/>
      <c r="AS306" s="185"/>
      <c r="AT306" s="185"/>
      <c r="AU306" s="185"/>
      <c r="AV306" s="185"/>
      <c r="AW306" s="185"/>
      <c r="AX306" s="185"/>
      <c r="AY306" s="185"/>
      <c r="AZ306" s="185"/>
      <c r="BA306" s="185"/>
      <c r="BB306" s="185"/>
      <c r="BC306" s="185"/>
      <c r="BD306" s="185"/>
      <c r="BE306" s="185"/>
      <c r="BF306" s="185"/>
      <c r="BG306" s="185"/>
      <c r="BH306" s="185"/>
      <c r="BI306" s="185"/>
      <c r="BJ306" s="185"/>
      <c r="BK306" s="185"/>
      <c r="BL306" s="185"/>
      <c r="BM306" s="185"/>
      <c r="BN306" s="185"/>
      <c r="BO306" s="185"/>
      <c r="BP306" s="185"/>
      <c r="BQ306" s="185"/>
      <c r="BR306" s="185"/>
      <c r="BS306" s="185"/>
      <c r="BT306" s="185"/>
      <c r="BY306" s="376"/>
    </row>
    <row r="307" spans="1:77" s="375" customFormat="1" ht="18.899999999999999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  <c r="AA307" s="185"/>
      <c r="AB307" s="185"/>
      <c r="AC307" s="185"/>
      <c r="AD307" s="185"/>
      <c r="AE307" s="185"/>
      <c r="AF307" s="185"/>
      <c r="AG307" s="185"/>
      <c r="AH307" s="185"/>
      <c r="AI307" s="185"/>
      <c r="AJ307" s="185"/>
      <c r="AK307" s="185"/>
      <c r="AL307" s="185"/>
      <c r="AM307" s="185"/>
      <c r="AN307" s="185"/>
      <c r="AO307" s="185"/>
      <c r="AP307" s="185"/>
      <c r="AQ307" s="185"/>
      <c r="AR307" s="185"/>
      <c r="AS307" s="185"/>
      <c r="AT307" s="185"/>
      <c r="AU307" s="185"/>
      <c r="AV307" s="185"/>
      <c r="AW307" s="185"/>
      <c r="AX307" s="185"/>
      <c r="AY307" s="185"/>
      <c r="AZ307" s="185"/>
      <c r="BA307" s="185"/>
      <c r="BB307" s="185"/>
      <c r="BC307" s="185"/>
      <c r="BD307" s="185"/>
      <c r="BE307" s="185"/>
      <c r="BF307" s="185"/>
      <c r="BG307" s="185"/>
      <c r="BH307" s="185"/>
      <c r="BI307" s="185"/>
      <c r="BJ307" s="185"/>
      <c r="BK307" s="185"/>
      <c r="BL307" s="185"/>
      <c r="BM307" s="185"/>
      <c r="BN307" s="185"/>
      <c r="BO307" s="185"/>
      <c r="BP307" s="185"/>
      <c r="BQ307" s="185"/>
      <c r="BR307" s="185"/>
      <c r="BS307" s="185"/>
      <c r="BT307" s="185"/>
      <c r="BY307" s="376"/>
    </row>
    <row r="308" spans="1:77" s="375" customFormat="1" ht="18.899999999999999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  <c r="AA308" s="185"/>
      <c r="AB308" s="185"/>
      <c r="AC308" s="185"/>
      <c r="AD308" s="185"/>
      <c r="AE308" s="185"/>
      <c r="AF308" s="185"/>
      <c r="AG308" s="185"/>
      <c r="AH308" s="185"/>
      <c r="AI308" s="185"/>
      <c r="AJ308" s="185"/>
      <c r="AK308" s="185"/>
      <c r="AL308" s="185"/>
      <c r="AM308" s="185"/>
      <c r="AN308" s="185"/>
      <c r="AO308" s="185"/>
      <c r="AP308" s="185"/>
      <c r="AQ308" s="185"/>
      <c r="AR308" s="185"/>
      <c r="AS308" s="185"/>
      <c r="AT308" s="185"/>
      <c r="AU308" s="185"/>
      <c r="AV308" s="185"/>
      <c r="AW308" s="185"/>
      <c r="AX308" s="185"/>
      <c r="AY308" s="185"/>
      <c r="AZ308" s="185"/>
      <c r="BA308" s="185"/>
      <c r="BB308" s="185"/>
      <c r="BC308" s="185"/>
      <c r="BD308" s="185"/>
      <c r="BE308" s="185"/>
      <c r="BF308" s="185"/>
      <c r="BG308" s="185"/>
      <c r="BH308" s="185"/>
      <c r="BI308" s="185"/>
      <c r="BJ308" s="185"/>
      <c r="BK308" s="185"/>
      <c r="BL308" s="185"/>
      <c r="BM308" s="185"/>
      <c r="BN308" s="185"/>
      <c r="BO308" s="185"/>
      <c r="BP308" s="185"/>
      <c r="BQ308" s="185"/>
      <c r="BR308" s="185"/>
      <c r="BS308" s="185"/>
      <c r="BT308" s="185"/>
      <c r="BY308" s="376"/>
    </row>
    <row r="309" spans="1:77" s="375" customFormat="1" ht="18.899999999999999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  <c r="AA309" s="185"/>
      <c r="AB309" s="185"/>
      <c r="AC309" s="185"/>
      <c r="AD309" s="185"/>
      <c r="AE309" s="185"/>
      <c r="AF309" s="185"/>
      <c r="AG309" s="185"/>
      <c r="AH309" s="185"/>
      <c r="AI309" s="185"/>
      <c r="AJ309" s="185"/>
      <c r="AK309" s="185"/>
      <c r="AL309" s="185"/>
      <c r="AM309" s="185"/>
      <c r="AN309" s="185"/>
      <c r="AO309" s="185"/>
      <c r="AP309" s="185"/>
      <c r="AQ309" s="185"/>
      <c r="AR309" s="185"/>
      <c r="AS309" s="185"/>
      <c r="AT309" s="185"/>
      <c r="AU309" s="185"/>
      <c r="AV309" s="185"/>
      <c r="AW309" s="185"/>
      <c r="AX309" s="185"/>
      <c r="AY309" s="185"/>
      <c r="AZ309" s="185"/>
      <c r="BA309" s="185"/>
      <c r="BB309" s="185"/>
      <c r="BC309" s="185"/>
      <c r="BD309" s="185"/>
      <c r="BE309" s="185"/>
      <c r="BF309" s="185"/>
      <c r="BG309" s="185"/>
      <c r="BH309" s="185"/>
      <c r="BI309" s="185"/>
      <c r="BJ309" s="185"/>
      <c r="BK309" s="185"/>
      <c r="BL309" s="185"/>
      <c r="BM309" s="185"/>
      <c r="BN309" s="185"/>
      <c r="BO309" s="185"/>
      <c r="BP309" s="185"/>
      <c r="BQ309" s="185"/>
      <c r="BR309" s="185"/>
      <c r="BS309" s="185"/>
      <c r="BT309" s="185"/>
      <c r="BY309" s="376"/>
    </row>
    <row r="310" spans="1:77" s="375" customFormat="1" ht="18.899999999999999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  <c r="AA310" s="185"/>
      <c r="AB310" s="185"/>
      <c r="AC310" s="185"/>
      <c r="AD310" s="185"/>
      <c r="AE310" s="185"/>
      <c r="AF310" s="185"/>
      <c r="AG310" s="185"/>
      <c r="AH310" s="185"/>
      <c r="AI310" s="185"/>
      <c r="AJ310" s="185"/>
      <c r="AK310" s="185"/>
      <c r="AL310" s="185"/>
      <c r="AM310" s="185"/>
      <c r="AN310" s="185"/>
      <c r="AO310" s="185"/>
      <c r="AP310" s="185"/>
      <c r="AQ310" s="185"/>
      <c r="AR310" s="185"/>
      <c r="AS310" s="185"/>
      <c r="AT310" s="185"/>
      <c r="AU310" s="185"/>
      <c r="AV310" s="185"/>
      <c r="AW310" s="185"/>
      <c r="AX310" s="185"/>
      <c r="AY310" s="185"/>
      <c r="AZ310" s="185"/>
      <c r="BA310" s="185"/>
      <c r="BB310" s="185"/>
      <c r="BC310" s="185"/>
      <c r="BD310" s="185"/>
      <c r="BE310" s="185"/>
      <c r="BF310" s="185"/>
      <c r="BG310" s="185"/>
      <c r="BH310" s="185"/>
      <c r="BI310" s="185"/>
      <c r="BJ310" s="185"/>
      <c r="BK310" s="185"/>
      <c r="BL310" s="185"/>
      <c r="BM310" s="185"/>
      <c r="BN310" s="185"/>
      <c r="BO310" s="185"/>
      <c r="BP310" s="185"/>
      <c r="BQ310" s="185"/>
      <c r="BR310" s="185"/>
      <c r="BS310" s="185"/>
      <c r="BT310" s="185"/>
      <c r="BY310" s="376"/>
    </row>
    <row r="311" spans="1:77" s="375" customFormat="1" ht="18.899999999999999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  <c r="AA311" s="185"/>
      <c r="AB311" s="185"/>
      <c r="AC311" s="185"/>
      <c r="AD311" s="185"/>
      <c r="AE311" s="185"/>
      <c r="AF311" s="185"/>
      <c r="AG311" s="185"/>
      <c r="AH311" s="185"/>
      <c r="AI311" s="185"/>
      <c r="AJ311" s="185"/>
      <c r="AK311" s="185"/>
      <c r="AL311" s="185"/>
      <c r="AM311" s="185"/>
      <c r="AN311" s="185"/>
      <c r="AO311" s="185"/>
      <c r="AP311" s="185"/>
      <c r="AQ311" s="185"/>
      <c r="AR311" s="185"/>
      <c r="AS311" s="185"/>
      <c r="AT311" s="185"/>
      <c r="AU311" s="185"/>
      <c r="AV311" s="185"/>
      <c r="AW311" s="185"/>
      <c r="AX311" s="185"/>
      <c r="AY311" s="185"/>
      <c r="AZ311" s="185"/>
      <c r="BA311" s="185"/>
      <c r="BB311" s="185"/>
      <c r="BC311" s="185"/>
      <c r="BD311" s="185"/>
      <c r="BE311" s="185"/>
      <c r="BF311" s="185"/>
      <c r="BG311" s="185"/>
      <c r="BH311" s="185"/>
      <c r="BI311" s="185"/>
      <c r="BJ311" s="185"/>
      <c r="BK311" s="185"/>
      <c r="BL311" s="185"/>
      <c r="BM311" s="185"/>
      <c r="BN311" s="185"/>
      <c r="BO311" s="185"/>
      <c r="BP311" s="185"/>
      <c r="BQ311" s="185"/>
      <c r="BR311" s="185"/>
      <c r="BS311" s="185"/>
      <c r="BT311" s="185"/>
      <c r="BY311" s="376"/>
    </row>
    <row r="312" spans="1:77" s="375" customFormat="1" ht="18.899999999999999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  <c r="AA312" s="185"/>
      <c r="AB312" s="185"/>
      <c r="AC312" s="185"/>
      <c r="AD312" s="185"/>
      <c r="AE312" s="185"/>
      <c r="AF312" s="185"/>
      <c r="AG312" s="185"/>
      <c r="AH312" s="185"/>
      <c r="AI312" s="185"/>
      <c r="AJ312" s="185"/>
      <c r="AK312" s="185"/>
      <c r="AL312" s="185"/>
      <c r="AM312" s="185"/>
      <c r="AN312" s="185"/>
      <c r="AO312" s="185"/>
      <c r="AP312" s="185"/>
      <c r="AQ312" s="185"/>
      <c r="AR312" s="185"/>
      <c r="AS312" s="185"/>
      <c r="AT312" s="185"/>
      <c r="AU312" s="185"/>
      <c r="AV312" s="185"/>
      <c r="AW312" s="185"/>
      <c r="AX312" s="185"/>
      <c r="AY312" s="185"/>
      <c r="AZ312" s="185"/>
      <c r="BA312" s="185"/>
      <c r="BB312" s="185"/>
      <c r="BC312" s="185"/>
      <c r="BD312" s="185"/>
      <c r="BE312" s="185"/>
      <c r="BF312" s="185"/>
      <c r="BG312" s="185"/>
      <c r="BH312" s="185"/>
      <c r="BI312" s="185"/>
      <c r="BJ312" s="185"/>
      <c r="BK312" s="185"/>
      <c r="BL312" s="185"/>
      <c r="BM312" s="185"/>
      <c r="BN312" s="185"/>
      <c r="BO312" s="185"/>
      <c r="BP312" s="185"/>
      <c r="BQ312" s="185"/>
      <c r="BR312" s="185"/>
      <c r="BS312" s="185"/>
      <c r="BT312" s="185"/>
      <c r="BY312" s="376"/>
    </row>
    <row r="313" spans="1:77" s="375" customFormat="1" ht="18.899999999999999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  <c r="AA313" s="185"/>
      <c r="AB313" s="185"/>
      <c r="AC313" s="185"/>
      <c r="AD313" s="185"/>
      <c r="AE313" s="185"/>
      <c r="AF313" s="185"/>
      <c r="AG313" s="185"/>
      <c r="AH313" s="185"/>
      <c r="AI313" s="185"/>
      <c r="AJ313" s="185"/>
      <c r="AK313" s="185"/>
      <c r="AL313" s="185"/>
      <c r="AM313" s="185"/>
      <c r="AN313" s="185"/>
      <c r="AO313" s="185"/>
      <c r="AP313" s="185"/>
      <c r="AQ313" s="185"/>
      <c r="AR313" s="185"/>
      <c r="AS313" s="185"/>
      <c r="AT313" s="185"/>
      <c r="AU313" s="185"/>
      <c r="AV313" s="185"/>
      <c r="AW313" s="185"/>
      <c r="AX313" s="185"/>
      <c r="AY313" s="185"/>
      <c r="AZ313" s="185"/>
      <c r="BA313" s="185"/>
      <c r="BB313" s="185"/>
      <c r="BC313" s="185"/>
      <c r="BD313" s="185"/>
      <c r="BE313" s="185"/>
      <c r="BF313" s="185"/>
      <c r="BG313" s="185"/>
      <c r="BH313" s="185"/>
      <c r="BI313" s="185"/>
      <c r="BJ313" s="185"/>
      <c r="BK313" s="185"/>
      <c r="BL313" s="185"/>
      <c r="BM313" s="185"/>
      <c r="BN313" s="185"/>
      <c r="BO313" s="185"/>
      <c r="BP313" s="185"/>
      <c r="BQ313" s="185"/>
      <c r="BR313" s="185"/>
      <c r="BS313" s="185"/>
      <c r="BT313" s="185"/>
      <c r="BY313" s="376"/>
    </row>
    <row r="314" spans="1:77" s="375" customFormat="1" ht="18.899999999999999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  <c r="AA314" s="185"/>
      <c r="AB314" s="185"/>
      <c r="AC314" s="185"/>
      <c r="AD314" s="185"/>
      <c r="AE314" s="185"/>
      <c r="AF314" s="185"/>
      <c r="AG314" s="185"/>
      <c r="AH314" s="185"/>
      <c r="AI314" s="185"/>
      <c r="AJ314" s="185"/>
      <c r="AK314" s="185"/>
      <c r="AL314" s="185"/>
      <c r="AM314" s="185"/>
      <c r="AN314" s="185"/>
      <c r="AO314" s="185"/>
      <c r="AP314" s="185"/>
      <c r="AQ314" s="185"/>
      <c r="AR314" s="185"/>
      <c r="AS314" s="185"/>
      <c r="AT314" s="185"/>
      <c r="AU314" s="185"/>
      <c r="AV314" s="185"/>
      <c r="AW314" s="185"/>
      <c r="AX314" s="185"/>
      <c r="AY314" s="185"/>
      <c r="AZ314" s="185"/>
      <c r="BA314" s="185"/>
      <c r="BB314" s="185"/>
      <c r="BC314" s="185"/>
      <c r="BD314" s="185"/>
      <c r="BE314" s="185"/>
      <c r="BF314" s="185"/>
      <c r="BG314" s="185"/>
      <c r="BH314" s="185"/>
      <c r="BI314" s="185"/>
      <c r="BJ314" s="185"/>
      <c r="BK314" s="185"/>
      <c r="BL314" s="185"/>
      <c r="BM314" s="185"/>
      <c r="BN314" s="185"/>
      <c r="BO314" s="185"/>
      <c r="BP314" s="185"/>
      <c r="BQ314" s="185"/>
      <c r="BR314" s="185"/>
      <c r="BS314" s="185"/>
      <c r="BT314" s="185"/>
      <c r="BY314" s="376"/>
    </row>
    <row r="315" spans="1:77" s="375" customFormat="1" ht="18.899999999999999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5"/>
      <c r="AM315" s="185"/>
      <c r="AN315" s="185"/>
      <c r="AO315" s="185"/>
      <c r="AP315" s="185"/>
      <c r="AQ315" s="185"/>
      <c r="AR315" s="185"/>
      <c r="AS315" s="185"/>
      <c r="AT315" s="185"/>
      <c r="AU315" s="185"/>
      <c r="AV315" s="185"/>
      <c r="AW315" s="185"/>
      <c r="AX315" s="185"/>
      <c r="AY315" s="185"/>
      <c r="AZ315" s="185"/>
      <c r="BA315" s="185"/>
      <c r="BB315" s="185"/>
      <c r="BC315" s="185"/>
      <c r="BD315" s="185"/>
      <c r="BE315" s="185"/>
      <c r="BF315" s="185"/>
      <c r="BG315" s="185"/>
      <c r="BH315" s="185"/>
      <c r="BI315" s="185"/>
      <c r="BJ315" s="185"/>
      <c r="BK315" s="185"/>
      <c r="BL315" s="185"/>
      <c r="BM315" s="185"/>
      <c r="BN315" s="185"/>
      <c r="BO315" s="185"/>
      <c r="BP315" s="185"/>
      <c r="BQ315" s="185"/>
      <c r="BR315" s="185"/>
      <c r="BS315" s="185"/>
      <c r="BT315" s="185"/>
      <c r="BY315" s="376"/>
    </row>
    <row r="316" spans="1:77" s="375" customFormat="1" ht="18.899999999999999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  <c r="AA316" s="185"/>
      <c r="AB316" s="185"/>
      <c r="AC316" s="185"/>
      <c r="AD316" s="185"/>
      <c r="AE316" s="185"/>
      <c r="AF316" s="185"/>
      <c r="AG316" s="185"/>
      <c r="AH316" s="185"/>
      <c r="AI316" s="185"/>
      <c r="AJ316" s="185"/>
      <c r="AK316" s="185"/>
      <c r="AL316" s="185"/>
      <c r="AM316" s="185"/>
      <c r="AN316" s="185"/>
      <c r="AO316" s="185"/>
      <c r="AP316" s="185"/>
      <c r="AQ316" s="185"/>
      <c r="AR316" s="185"/>
      <c r="AS316" s="185"/>
      <c r="AT316" s="185"/>
      <c r="AU316" s="185"/>
      <c r="AV316" s="185"/>
      <c r="AW316" s="185"/>
      <c r="AX316" s="185"/>
      <c r="AY316" s="185"/>
      <c r="AZ316" s="185"/>
      <c r="BA316" s="185"/>
      <c r="BB316" s="185"/>
      <c r="BC316" s="185"/>
      <c r="BD316" s="185"/>
      <c r="BE316" s="185"/>
      <c r="BF316" s="185"/>
      <c r="BG316" s="185"/>
      <c r="BH316" s="185"/>
      <c r="BI316" s="185"/>
      <c r="BJ316" s="185"/>
      <c r="BK316" s="185"/>
      <c r="BL316" s="185"/>
      <c r="BM316" s="185"/>
      <c r="BN316" s="185"/>
      <c r="BO316" s="185"/>
      <c r="BP316" s="185"/>
      <c r="BQ316" s="185"/>
      <c r="BR316" s="185"/>
      <c r="BS316" s="185"/>
      <c r="BT316" s="185"/>
      <c r="BY316" s="376"/>
    </row>
    <row r="317" spans="1:77" s="375" customFormat="1" ht="18.899999999999999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5"/>
      <c r="AM317" s="185"/>
      <c r="AN317" s="185"/>
      <c r="AO317" s="185"/>
      <c r="AP317" s="185"/>
      <c r="AQ317" s="185"/>
      <c r="AR317" s="185"/>
      <c r="AS317" s="185"/>
      <c r="AT317" s="185"/>
      <c r="AU317" s="185"/>
      <c r="AV317" s="185"/>
      <c r="AW317" s="185"/>
      <c r="AX317" s="185"/>
      <c r="AY317" s="185"/>
      <c r="AZ317" s="185"/>
      <c r="BA317" s="185"/>
      <c r="BB317" s="185"/>
      <c r="BC317" s="185"/>
      <c r="BD317" s="185"/>
      <c r="BE317" s="185"/>
      <c r="BF317" s="185"/>
      <c r="BG317" s="185"/>
      <c r="BH317" s="185"/>
      <c r="BI317" s="185"/>
      <c r="BJ317" s="185"/>
      <c r="BK317" s="185"/>
      <c r="BL317" s="185"/>
      <c r="BM317" s="185"/>
      <c r="BN317" s="185"/>
      <c r="BO317" s="185"/>
      <c r="BP317" s="185"/>
      <c r="BQ317" s="185"/>
      <c r="BR317" s="185"/>
      <c r="BS317" s="185"/>
      <c r="BT317" s="185"/>
      <c r="BY317" s="376"/>
    </row>
    <row r="318" spans="1:77" s="375" customFormat="1" ht="18.899999999999999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85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5"/>
      <c r="AS318" s="185"/>
      <c r="AT318" s="185"/>
      <c r="AU318" s="185"/>
      <c r="AV318" s="185"/>
      <c r="AW318" s="185"/>
      <c r="AX318" s="185"/>
      <c r="AY318" s="185"/>
      <c r="AZ318" s="185"/>
      <c r="BA318" s="185"/>
      <c r="BB318" s="185"/>
      <c r="BC318" s="185"/>
      <c r="BD318" s="185"/>
      <c r="BE318" s="185"/>
      <c r="BF318" s="185"/>
      <c r="BG318" s="185"/>
      <c r="BH318" s="185"/>
      <c r="BI318" s="185"/>
      <c r="BJ318" s="185"/>
      <c r="BK318" s="185"/>
      <c r="BL318" s="185"/>
      <c r="BM318" s="185"/>
      <c r="BN318" s="185"/>
      <c r="BO318" s="185"/>
      <c r="BP318" s="185"/>
      <c r="BQ318" s="185"/>
      <c r="BR318" s="185"/>
      <c r="BS318" s="185"/>
      <c r="BT318" s="185"/>
      <c r="BY318" s="376"/>
    </row>
    <row r="319" spans="1:77" s="375" customFormat="1" ht="18.899999999999999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  <c r="AA319" s="185"/>
      <c r="AB319" s="185"/>
      <c r="AC319" s="185"/>
      <c r="AD319" s="185"/>
      <c r="AE319" s="185"/>
      <c r="AF319" s="185"/>
      <c r="AG319" s="185"/>
      <c r="AH319" s="185"/>
      <c r="AI319" s="185"/>
      <c r="AJ319" s="185"/>
      <c r="AK319" s="185"/>
      <c r="AL319" s="185"/>
      <c r="AM319" s="185"/>
      <c r="AN319" s="185"/>
      <c r="AO319" s="185"/>
      <c r="AP319" s="185"/>
      <c r="AQ319" s="185"/>
      <c r="AR319" s="185"/>
      <c r="AS319" s="185"/>
      <c r="AT319" s="185"/>
      <c r="AU319" s="185"/>
      <c r="AV319" s="185"/>
      <c r="AW319" s="185"/>
      <c r="AX319" s="185"/>
      <c r="AY319" s="185"/>
      <c r="AZ319" s="185"/>
      <c r="BA319" s="185"/>
      <c r="BB319" s="185"/>
      <c r="BC319" s="185"/>
      <c r="BD319" s="185"/>
      <c r="BE319" s="185"/>
      <c r="BF319" s="185"/>
      <c r="BG319" s="185"/>
      <c r="BH319" s="185"/>
      <c r="BI319" s="185"/>
      <c r="BJ319" s="185"/>
      <c r="BK319" s="185"/>
      <c r="BL319" s="185"/>
      <c r="BM319" s="185"/>
      <c r="BN319" s="185"/>
      <c r="BO319" s="185"/>
      <c r="BP319" s="185"/>
      <c r="BQ319" s="185"/>
      <c r="BR319" s="185"/>
      <c r="BS319" s="185"/>
      <c r="BT319" s="185"/>
      <c r="BY319" s="376"/>
    </row>
    <row r="320" spans="1:77" s="375" customFormat="1" ht="18.899999999999999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85"/>
      <c r="AT320" s="185"/>
      <c r="AU320" s="185"/>
      <c r="AV320" s="185"/>
      <c r="AW320" s="185"/>
      <c r="AX320" s="185"/>
      <c r="AY320" s="185"/>
      <c r="AZ320" s="185"/>
      <c r="BA320" s="185"/>
      <c r="BB320" s="185"/>
      <c r="BC320" s="185"/>
      <c r="BD320" s="185"/>
      <c r="BE320" s="185"/>
      <c r="BF320" s="185"/>
      <c r="BG320" s="185"/>
      <c r="BH320" s="185"/>
      <c r="BI320" s="185"/>
      <c r="BJ320" s="185"/>
      <c r="BK320" s="185"/>
      <c r="BL320" s="185"/>
      <c r="BM320" s="185"/>
      <c r="BN320" s="185"/>
      <c r="BO320" s="185"/>
      <c r="BP320" s="185"/>
      <c r="BQ320" s="185"/>
      <c r="BR320" s="185"/>
      <c r="BS320" s="185"/>
      <c r="BT320" s="185"/>
      <c r="BY320" s="376"/>
    </row>
    <row r="321" spans="1:77" s="385" customFormat="1" ht="20.6">
      <c r="A321" s="187"/>
      <c r="B321" s="187"/>
      <c r="C321" s="187"/>
      <c r="D321" s="187"/>
      <c r="E321" s="187"/>
      <c r="F321" s="187"/>
      <c r="G321" s="187"/>
      <c r="H321" s="187"/>
      <c r="I321" s="187"/>
      <c r="J321" s="187"/>
      <c r="K321" s="187"/>
      <c r="L321" s="187"/>
      <c r="M321" s="187"/>
      <c r="N321" s="187"/>
      <c r="O321" s="187"/>
      <c r="P321" s="187"/>
      <c r="Q321" s="187"/>
      <c r="R321" s="187"/>
      <c r="S321" s="187"/>
      <c r="T321" s="187"/>
      <c r="U321" s="187"/>
      <c r="V321" s="187"/>
      <c r="W321" s="187"/>
      <c r="X321" s="187"/>
      <c r="Y321" s="187"/>
      <c r="Z321" s="187"/>
      <c r="AA321" s="187"/>
      <c r="AB321" s="187"/>
      <c r="AC321" s="187"/>
      <c r="AD321" s="187"/>
      <c r="AE321" s="187"/>
      <c r="AF321" s="187"/>
      <c r="AG321" s="187"/>
      <c r="AH321" s="187"/>
      <c r="AI321" s="187"/>
      <c r="AJ321" s="187"/>
      <c r="AK321" s="187"/>
      <c r="AL321" s="187"/>
      <c r="AM321" s="187"/>
      <c r="AN321" s="187"/>
      <c r="AO321" s="187"/>
      <c r="AP321" s="187"/>
      <c r="AQ321" s="187"/>
      <c r="AR321" s="187"/>
      <c r="AS321" s="187"/>
      <c r="AT321" s="187"/>
      <c r="AU321" s="187"/>
      <c r="AV321" s="187"/>
      <c r="AW321" s="187"/>
      <c r="AX321" s="187"/>
      <c r="AY321" s="187"/>
      <c r="AZ321" s="187"/>
      <c r="BA321" s="187"/>
      <c r="BB321" s="187"/>
      <c r="BC321" s="187"/>
      <c r="BD321" s="187"/>
      <c r="BE321" s="187"/>
      <c r="BF321" s="187"/>
      <c r="BG321" s="187"/>
      <c r="BH321" s="187"/>
      <c r="BI321" s="187"/>
      <c r="BJ321" s="187"/>
      <c r="BK321" s="187"/>
      <c r="BL321" s="187"/>
      <c r="BM321" s="187"/>
      <c r="BN321" s="187"/>
      <c r="BO321" s="187"/>
      <c r="BP321" s="187"/>
      <c r="BQ321" s="187"/>
      <c r="BR321" s="187"/>
      <c r="BS321" s="187"/>
      <c r="BT321" s="187"/>
      <c r="BY321" s="386"/>
    </row>
    <row r="322" spans="1:77" s="385" customFormat="1" ht="20.6">
      <c r="A322" s="187"/>
      <c r="B322" s="187"/>
      <c r="C322" s="187"/>
      <c r="D322" s="187"/>
      <c r="E322" s="187"/>
      <c r="F322" s="187"/>
      <c r="G322" s="187"/>
      <c r="H322" s="187"/>
      <c r="I322" s="187"/>
      <c r="J322" s="187"/>
      <c r="K322" s="187"/>
      <c r="L322" s="187"/>
      <c r="M322" s="187"/>
      <c r="N322" s="187"/>
      <c r="O322" s="187"/>
      <c r="P322" s="187"/>
      <c r="Q322" s="187"/>
      <c r="R322" s="187"/>
      <c r="S322" s="187"/>
      <c r="T322" s="187"/>
      <c r="U322" s="187"/>
      <c r="V322" s="187"/>
      <c r="W322" s="187"/>
      <c r="X322" s="187"/>
      <c r="Y322" s="187"/>
      <c r="Z322" s="187"/>
      <c r="AA322" s="187"/>
      <c r="AB322" s="187"/>
      <c r="AC322" s="187"/>
      <c r="AD322" s="187"/>
      <c r="AE322" s="187"/>
      <c r="AF322" s="187"/>
      <c r="AG322" s="187"/>
      <c r="AH322" s="187"/>
      <c r="AI322" s="187"/>
      <c r="AJ322" s="187"/>
      <c r="AK322" s="187"/>
      <c r="AL322" s="187"/>
      <c r="AM322" s="187"/>
      <c r="AN322" s="187"/>
      <c r="AO322" s="187"/>
      <c r="AP322" s="187"/>
      <c r="AQ322" s="187"/>
      <c r="AR322" s="187"/>
      <c r="AS322" s="187"/>
      <c r="AT322" s="187"/>
      <c r="AU322" s="187"/>
      <c r="AV322" s="187"/>
      <c r="AW322" s="187"/>
      <c r="AX322" s="187"/>
      <c r="AY322" s="187"/>
      <c r="AZ322" s="187"/>
      <c r="BA322" s="187"/>
      <c r="BB322" s="187"/>
      <c r="BC322" s="187"/>
      <c r="BD322" s="187"/>
      <c r="BE322" s="187"/>
      <c r="BF322" s="187"/>
      <c r="BG322" s="187"/>
      <c r="BH322" s="187"/>
      <c r="BI322" s="187"/>
      <c r="BJ322" s="187"/>
      <c r="BK322" s="187"/>
      <c r="BL322" s="187"/>
      <c r="BM322" s="187"/>
      <c r="BN322" s="187"/>
      <c r="BO322" s="187"/>
      <c r="BP322" s="187"/>
      <c r="BQ322" s="187"/>
      <c r="BR322" s="187"/>
      <c r="BS322" s="187"/>
      <c r="BT322" s="187"/>
      <c r="BY322" s="386"/>
    </row>
    <row r="323" spans="1:77" s="385" customFormat="1" ht="20.6">
      <c r="A323" s="187"/>
      <c r="B323" s="187"/>
      <c r="C323" s="187"/>
      <c r="D323" s="187"/>
      <c r="E323" s="187"/>
      <c r="F323" s="187"/>
      <c r="G323" s="187"/>
      <c r="H323" s="187"/>
      <c r="I323" s="187"/>
      <c r="J323" s="187"/>
      <c r="K323" s="187"/>
      <c r="L323" s="187"/>
      <c r="M323" s="187"/>
      <c r="N323" s="187"/>
      <c r="O323" s="187"/>
      <c r="P323" s="187"/>
      <c r="Q323" s="187"/>
      <c r="R323" s="187"/>
      <c r="S323" s="187"/>
      <c r="T323" s="187"/>
      <c r="U323" s="187"/>
      <c r="V323" s="187"/>
      <c r="W323" s="187"/>
      <c r="X323" s="187"/>
      <c r="Y323" s="187"/>
      <c r="Z323" s="187"/>
      <c r="AA323" s="187"/>
      <c r="AB323" s="187"/>
      <c r="AC323" s="187"/>
      <c r="AD323" s="187"/>
      <c r="AE323" s="187"/>
      <c r="AF323" s="187"/>
      <c r="AG323" s="187"/>
      <c r="AH323" s="187"/>
      <c r="AI323" s="187"/>
      <c r="AJ323" s="187"/>
      <c r="AK323" s="187"/>
      <c r="AL323" s="187"/>
      <c r="AM323" s="187"/>
      <c r="AN323" s="187"/>
      <c r="AO323" s="187"/>
      <c r="AP323" s="187"/>
      <c r="AQ323" s="187"/>
      <c r="AR323" s="187"/>
      <c r="AS323" s="187"/>
      <c r="AT323" s="187"/>
      <c r="AU323" s="187"/>
      <c r="AV323" s="187"/>
      <c r="AW323" s="187"/>
      <c r="AX323" s="187"/>
      <c r="AY323" s="187"/>
      <c r="AZ323" s="187"/>
      <c r="BA323" s="187"/>
      <c r="BB323" s="187"/>
      <c r="BC323" s="187"/>
      <c r="BD323" s="187"/>
      <c r="BE323" s="187"/>
      <c r="BF323" s="187"/>
      <c r="BG323" s="187"/>
      <c r="BH323" s="187"/>
      <c r="BI323" s="187"/>
      <c r="BJ323" s="187"/>
      <c r="BK323" s="187"/>
      <c r="BL323" s="187"/>
      <c r="BM323" s="187"/>
      <c r="BN323" s="187"/>
      <c r="BO323" s="187"/>
      <c r="BP323" s="187"/>
      <c r="BQ323" s="187"/>
      <c r="BR323" s="187"/>
      <c r="BS323" s="187"/>
      <c r="BT323" s="187"/>
      <c r="BY323" s="386"/>
    </row>
    <row r="324" spans="1:77" s="385" customFormat="1" ht="20.6">
      <c r="A324" s="187"/>
      <c r="B324" s="187"/>
      <c r="C324" s="187"/>
      <c r="D324" s="187"/>
      <c r="E324" s="187"/>
      <c r="F324" s="187"/>
      <c r="G324" s="187"/>
      <c r="H324" s="187"/>
      <c r="I324" s="187"/>
      <c r="J324" s="187"/>
      <c r="K324" s="187"/>
      <c r="L324" s="187"/>
      <c r="M324" s="187"/>
      <c r="N324" s="187"/>
      <c r="O324" s="187"/>
      <c r="P324" s="187"/>
      <c r="Q324" s="187"/>
      <c r="R324" s="187"/>
      <c r="S324" s="187"/>
      <c r="T324" s="187"/>
      <c r="U324" s="187"/>
      <c r="V324" s="187"/>
      <c r="W324" s="187"/>
      <c r="X324" s="187"/>
      <c r="Y324" s="187"/>
      <c r="Z324" s="187"/>
      <c r="AA324" s="187"/>
      <c r="AB324" s="187"/>
      <c r="AC324" s="187"/>
      <c r="AD324" s="187"/>
      <c r="AE324" s="187"/>
      <c r="AF324" s="187"/>
      <c r="AG324" s="187"/>
      <c r="AH324" s="187"/>
      <c r="AI324" s="187"/>
      <c r="AJ324" s="187"/>
      <c r="AK324" s="187"/>
      <c r="AL324" s="187"/>
      <c r="AM324" s="187"/>
      <c r="AN324" s="187"/>
      <c r="AO324" s="187"/>
      <c r="AP324" s="187"/>
      <c r="AQ324" s="187"/>
      <c r="AR324" s="187"/>
      <c r="AS324" s="187"/>
      <c r="AT324" s="187"/>
      <c r="AU324" s="187"/>
      <c r="AV324" s="187"/>
      <c r="AW324" s="187"/>
      <c r="AX324" s="187"/>
      <c r="AY324" s="187"/>
      <c r="AZ324" s="187"/>
      <c r="BA324" s="187"/>
      <c r="BB324" s="187"/>
      <c r="BC324" s="187"/>
      <c r="BD324" s="187"/>
      <c r="BE324" s="187"/>
      <c r="BF324" s="187"/>
      <c r="BG324" s="187"/>
      <c r="BH324" s="187"/>
      <c r="BI324" s="187"/>
      <c r="BJ324" s="187"/>
      <c r="BK324" s="187"/>
      <c r="BL324" s="187"/>
      <c r="BM324" s="187"/>
      <c r="BN324" s="187"/>
      <c r="BO324" s="187"/>
      <c r="BP324" s="187"/>
      <c r="BQ324" s="187"/>
      <c r="BR324" s="187"/>
      <c r="BS324" s="187"/>
      <c r="BT324" s="187"/>
      <c r="BY324" s="386"/>
    </row>
    <row r="325" spans="1:77" s="385" customFormat="1" ht="20.6">
      <c r="A325" s="187"/>
      <c r="B325" s="187"/>
      <c r="C325" s="187"/>
      <c r="D325" s="187"/>
      <c r="E325" s="187"/>
      <c r="F325" s="187"/>
      <c r="G325" s="187"/>
      <c r="H325" s="187"/>
      <c r="I325" s="187"/>
      <c r="J325" s="187"/>
      <c r="K325" s="187"/>
      <c r="L325" s="187"/>
      <c r="M325" s="187"/>
      <c r="N325" s="187"/>
      <c r="O325" s="187"/>
      <c r="P325" s="187"/>
      <c r="Q325" s="187"/>
      <c r="R325" s="187"/>
      <c r="S325" s="187"/>
      <c r="T325" s="187"/>
      <c r="U325" s="187"/>
      <c r="V325" s="187"/>
      <c r="W325" s="187"/>
      <c r="X325" s="187"/>
      <c r="Y325" s="187"/>
      <c r="Z325" s="187"/>
      <c r="AA325" s="187"/>
      <c r="AB325" s="187"/>
      <c r="AC325" s="187"/>
      <c r="AD325" s="187"/>
      <c r="AE325" s="187"/>
      <c r="AF325" s="187"/>
      <c r="AG325" s="187"/>
      <c r="AH325" s="187"/>
      <c r="AI325" s="187"/>
      <c r="AJ325" s="187"/>
      <c r="AK325" s="187"/>
      <c r="AL325" s="187"/>
      <c r="AM325" s="187"/>
      <c r="AN325" s="187"/>
      <c r="AO325" s="187"/>
      <c r="AP325" s="187"/>
      <c r="AQ325" s="187"/>
      <c r="AR325" s="187"/>
      <c r="AS325" s="187"/>
      <c r="AT325" s="187"/>
      <c r="AU325" s="187"/>
      <c r="AV325" s="187"/>
      <c r="AW325" s="187"/>
      <c r="AX325" s="187"/>
      <c r="AY325" s="187"/>
      <c r="AZ325" s="187"/>
      <c r="BA325" s="187"/>
      <c r="BB325" s="187"/>
      <c r="BC325" s="187"/>
      <c r="BD325" s="187"/>
      <c r="BE325" s="187"/>
      <c r="BF325" s="187"/>
      <c r="BG325" s="187"/>
      <c r="BH325" s="187"/>
      <c r="BI325" s="187"/>
      <c r="BJ325" s="187"/>
      <c r="BK325" s="187"/>
      <c r="BL325" s="187"/>
      <c r="BM325" s="187"/>
      <c r="BN325" s="187"/>
      <c r="BO325" s="187"/>
      <c r="BP325" s="187"/>
      <c r="BQ325" s="187"/>
      <c r="BR325" s="187"/>
      <c r="BS325" s="187"/>
      <c r="BT325" s="187"/>
      <c r="BY325" s="386"/>
    </row>
    <row r="326" spans="1:77" s="385" customFormat="1" ht="20.6">
      <c r="A326" s="187"/>
      <c r="B326" s="187"/>
      <c r="C326" s="187"/>
      <c r="D326" s="187"/>
      <c r="E326" s="187"/>
      <c r="F326" s="187"/>
      <c r="G326" s="187"/>
      <c r="H326" s="187"/>
      <c r="I326" s="187"/>
      <c r="J326" s="187"/>
      <c r="K326" s="187"/>
      <c r="L326" s="187"/>
      <c r="M326" s="187"/>
      <c r="N326" s="187"/>
      <c r="O326" s="187"/>
      <c r="P326" s="187"/>
      <c r="Q326" s="187"/>
      <c r="R326" s="187"/>
      <c r="S326" s="187"/>
      <c r="T326" s="187"/>
      <c r="U326" s="187"/>
      <c r="V326" s="187"/>
      <c r="W326" s="187"/>
      <c r="X326" s="187"/>
      <c r="Y326" s="187"/>
      <c r="Z326" s="187"/>
      <c r="AA326" s="187"/>
      <c r="AB326" s="187"/>
      <c r="AC326" s="187"/>
      <c r="AD326" s="187"/>
      <c r="AE326" s="187"/>
      <c r="AF326" s="187"/>
      <c r="AG326" s="187"/>
      <c r="AH326" s="187"/>
      <c r="AI326" s="187"/>
      <c r="AJ326" s="187"/>
      <c r="AK326" s="187"/>
      <c r="AL326" s="187"/>
      <c r="AM326" s="187"/>
      <c r="AN326" s="187"/>
      <c r="AO326" s="187"/>
      <c r="AP326" s="187"/>
      <c r="AQ326" s="187"/>
      <c r="AR326" s="187"/>
      <c r="AS326" s="187"/>
      <c r="AT326" s="187"/>
      <c r="AU326" s="187"/>
      <c r="AV326" s="187"/>
      <c r="AW326" s="187"/>
      <c r="AX326" s="187"/>
      <c r="AY326" s="187"/>
      <c r="AZ326" s="187"/>
      <c r="BA326" s="187"/>
      <c r="BB326" s="187"/>
      <c r="BC326" s="187"/>
      <c r="BD326" s="187"/>
      <c r="BE326" s="187"/>
      <c r="BF326" s="187"/>
      <c r="BG326" s="187"/>
      <c r="BH326" s="187"/>
      <c r="BI326" s="187"/>
      <c r="BJ326" s="187"/>
      <c r="BK326" s="187"/>
      <c r="BL326" s="187"/>
      <c r="BM326" s="187"/>
      <c r="BN326" s="187"/>
      <c r="BO326" s="187"/>
      <c r="BP326" s="187"/>
      <c r="BQ326" s="187"/>
      <c r="BR326" s="187"/>
      <c r="BS326" s="187"/>
      <c r="BT326" s="187"/>
      <c r="BY326" s="386"/>
    </row>
    <row r="327" spans="1:77" s="385" customFormat="1" ht="20.6">
      <c r="A327" s="187"/>
      <c r="B327" s="187"/>
      <c r="C327" s="187"/>
      <c r="D327" s="187"/>
      <c r="E327" s="187"/>
      <c r="F327" s="187"/>
      <c r="G327" s="187"/>
      <c r="H327" s="187"/>
      <c r="I327" s="187"/>
      <c r="J327" s="187"/>
      <c r="K327" s="187"/>
      <c r="L327" s="187"/>
      <c r="M327" s="187"/>
      <c r="N327" s="187"/>
      <c r="O327" s="187"/>
      <c r="P327" s="187"/>
      <c r="Q327" s="187"/>
      <c r="R327" s="187"/>
      <c r="S327" s="187"/>
      <c r="T327" s="187"/>
      <c r="U327" s="187"/>
      <c r="V327" s="187"/>
      <c r="W327" s="187"/>
      <c r="X327" s="187"/>
      <c r="Y327" s="187"/>
      <c r="Z327" s="187"/>
      <c r="AA327" s="187"/>
      <c r="AB327" s="187"/>
      <c r="AC327" s="187"/>
      <c r="AD327" s="187"/>
      <c r="AE327" s="187"/>
      <c r="AF327" s="187"/>
      <c r="AG327" s="187"/>
      <c r="AH327" s="187"/>
      <c r="AI327" s="187"/>
      <c r="AJ327" s="187"/>
      <c r="AK327" s="187"/>
      <c r="AL327" s="187"/>
      <c r="AM327" s="187"/>
      <c r="AN327" s="187"/>
      <c r="AO327" s="187"/>
      <c r="AP327" s="187"/>
      <c r="AQ327" s="187"/>
      <c r="AR327" s="187"/>
      <c r="AS327" s="187"/>
      <c r="AT327" s="187"/>
      <c r="AU327" s="187"/>
      <c r="AV327" s="187"/>
      <c r="AW327" s="187"/>
      <c r="AX327" s="187"/>
      <c r="AY327" s="187"/>
      <c r="AZ327" s="187"/>
      <c r="BA327" s="187"/>
      <c r="BB327" s="187"/>
      <c r="BC327" s="187"/>
      <c r="BD327" s="187"/>
      <c r="BE327" s="187"/>
      <c r="BF327" s="187"/>
      <c r="BG327" s="187"/>
      <c r="BH327" s="187"/>
      <c r="BI327" s="187"/>
      <c r="BJ327" s="187"/>
      <c r="BK327" s="187"/>
      <c r="BL327" s="187"/>
      <c r="BM327" s="187"/>
      <c r="BN327" s="187"/>
      <c r="BO327" s="187"/>
      <c r="BP327" s="187"/>
      <c r="BQ327" s="187"/>
      <c r="BR327" s="187"/>
      <c r="BS327" s="187"/>
      <c r="BT327" s="187"/>
      <c r="BY327" s="386"/>
    </row>
    <row r="328" spans="1:77" s="385" customFormat="1" ht="20.6">
      <c r="A328" s="187"/>
      <c r="B328" s="187"/>
      <c r="C328" s="187"/>
      <c r="D328" s="187"/>
      <c r="E328" s="187"/>
      <c r="F328" s="187"/>
      <c r="G328" s="187"/>
      <c r="H328" s="187"/>
      <c r="I328" s="187"/>
      <c r="J328" s="187"/>
      <c r="K328" s="187"/>
      <c r="L328" s="187"/>
      <c r="M328" s="187"/>
      <c r="N328" s="187"/>
      <c r="O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  <c r="Z328" s="187"/>
      <c r="AA328" s="187"/>
      <c r="AB328" s="187"/>
      <c r="AC328" s="187"/>
      <c r="AD328" s="187"/>
      <c r="AE328" s="187"/>
      <c r="AF328" s="187"/>
      <c r="AG328" s="187"/>
      <c r="AH328" s="187"/>
      <c r="AI328" s="187"/>
      <c r="AJ328" s="187"/>
      <c r="AK328" s="187"/>
      <c r="AL328" s="187"/>
      <c r="AM328" s="187"/>
      <c r="AN328" s="187"/>
      <c r="AO328" s="187"/>
      <c r="AP328" s="187"/>
      <c r="AQ328" s="187"/>
      <c r="AR328" s="187"/>
      <c r="AS328" s="187"/>
      <c r="AT328" s="187"/>
      <c r="AU328" s="187"/>
      <c r="AV328" s="187"/>
      <c r="AW328" s="187"/>
      <c r="AX328" s="187"/>
      <c r="AY328" s="187"/>
      <c r="AZ328" s="187"/>
      <c r="BA328" s="187"/>
      <c r="BB328" s="187"/>
      <c r="BC328" s="187"/>
      <c r="BD328" s="187"/>
      <c r="BE328" s="187"/>
      <c r="BF328" s="187"/>
      <c r="BG328" s="187"/>
      <c r="BH328" s="187"/>
      <c r="BI328" s="187"/>
      <c r="BJ328" s="187"/>
      <c r="BK328" s="187"/>
      <c r="BL328" s="187"/>
      <c r="BM328" s="187"/>
      <c r="BN328" s="187"/>
      <c r="BO328" s="187"/>
      <c r="BP328" s="187"/>
      <c r="BQ328" s="187"/>
      <c r="BR328" s="187"/>
      <c r="BS328" s="187"/>
      <c r="BT328" s="187"/>
      <c r="BY328" s="386"/>
    </row>
    <row r="329" spans="1:77" s="385" customFormat="1" ht="20.6">
      <c r="A329" s="187"/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  <c r="Z329" s="187"/>
      <c r="AA329" s="187"/>
      <c r="AB329" s="187"/>
      <c r="AC329" s="187"/>
      <c r="AD329" s="187"/>
      <c r="AE329" s="187"/>
      <c r="AF329" s="187"/>
      <c r="AG329" s="187"/>
      <c r="AH329" s="187"/>
      <c r="AI329" s="187"/>
      <c r="AJ329" s="187"/>
      <c r="AK329" s="187"/>
      <c r="AL329" s="187"/>
      <c r="AM329" s="187"/>
      <c r="AN329" s="187"/>
      <c r="AO329" s="187"/>
      <c r="AP329" s="187"/>
      <c r="AQ329" s="187"/>
      <c r="AR329" s="187"/>
      <c r="AS329" s="187"/>
      <c r="AT329" s="187"/>
      <c r="AU329" s="187"/>
      <c r="AV329" s="187"/>
      <c r="AW329" s="187"/>
      <c r="AX329" s="187"/>
      <c r="AY329" s="187"/>
      <c r="AZ329" s="187"/>
      <c r="BA329" s="187"/>
      <c r="BB329" s="187"/>
      <c r="BC329" s="187"/>
      <c r="BD329" s="187"/>
      <c r="BE329" s="187"/>
      <c r="BF329" s="187"/>
      <c r="BG329" s="187"/>
      <c r="BH329" s="187"/>
      <c r="BI329" s="187"/>
      <c r="BJ329" s="187"/>
      <c r="BK329" s="187"/>
      <c r="BL329" s="187"/>
      <c r="BM329" s="187"/>
      <c r="BN329" s="187"/>
      <c r="BO329" s="187"/>
      <c r="BP329" s="187"/>
      <c r="BQ329" s="187"/>
      <c r="BR329" s="187"/>
      <c r="BS329" s="187"/>
      <c r="BT329" s="187"/>
      <c r="BY329" s="386"/>
    </row>
    <row r="330" spans="1:77" s="385" customFormat="1" ht="20.6">
      <c r="A330" s="187"/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F330" s="187"/>
      <c r="AG330" s="187"/>
      <c r="AH330" s="187"/>
      <c r="AI330" s="187"/>
      <c r="AJ330" s="187"/>
      <c r="AK330" s="187"/>
      <c r="AL330" s="187"/>
      <c r="AM330" s="187"/>
      <c r="AN330" s="187"/>
      <c r="AO330" s="187"/>
      <c r="AP330" s="187"/>
      <c r="AQ330" s="187"/>
      <c r="AR330" s="187"/>
      <c r="AS330" s="187"/>
      <c r="AT330" s="187"/>
      <c r="AU330" s="187"/>
      <c r="AV330" s="187"/>
      <c r="AW330" s="187"/>
      <c r="AX330" s="187"/>
      <c r="AY330" s="187"/>
      <c r="AZ330" s="187"/>
      <c r="BA330" s="187"/>
      <c r="BB330" s="187"/>
      <c r="BC330" s="187"/>
      <c r="BD330" s="187"/>
      <c r="BE330" s="187"/>
      <c r="BF330" s="187"/>
      <c r="BG330" s="187"/>
      <c r="BH330" s="187"/>
      <c r="BI330" s="187"/>
      <c r="BJ330" s="187"/>
      <c r="BK330" s="187"/>
      <c r="BL330" s="187"/>
      <c r="BM330" s="187"/>
      <c r="BN330" s="187"/>
      <c r="BO330" s="187"/>
      <c r="BP330" s="187"/>
      <c r="BQ330" s="187"/>
      <c r="BR330" s="187"/>
      <c r="BS330" s="187"/>
      <c r="BT330" s="187"/>
      <c r="BY330" s="386"/>
    </row>
    <row r="331" spans="1:77" s="385" customFormat="1" ht="20.6">
      <c r="A331" s="187"/>
      <c r="B331" s="187"/>
      <c r="C331" s="187"/>
      <c r="D331" s="187"/>
      <c r="E331" s="187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7"/>
      <c r="AA331" s="187"/>
      <c r="AB331" s="187"/>
      <c r="AC331" s="187"/>
      <c r="AD331" s="187"/>
      <c r="AE331" s="187"/>
      <c r="AF331" s="187"/>
      <c r="AG331" s="187"/>
      <c r="AH331" s="187"/>
      <c r="AI331" s="187"/>
      <c r="AJ331" s="187"/>
      <c r="AK331" s="187"/>
      <c r="AL331" s="187"/>
      <c r="AM331" s="187"/>
      <c r="AN331" s="187"/>
      <c r="AO331" s="187"/>
      <c r="AP331" s="187"/>
      <c r="AQ331" s="187"/>
      <c r="AR331" s="187"/>
      <c r="AS331" s="187"/>
      <c r="AT331" s="187"/>
      <c r="AU331" s="187"/>
      <c r="AV331" s="187"/>
      <c r="AW331" s="187"/>
      <c r="AX331" s="187"/>
      <c r="AY331" s="187"/>
      <c r="AZ331" s="187"/>
      <c r="BA331" s="187"/>
      <c r="BB331" s="187"/>
      <c r="BC331" s="187"/>
      <c r="BD331" s="187"/>
      <c r="BE331" s="187"/>
      <c r="BF331" s="187"/>
      <c r="BG331" s="187"/>
      <c r="BH331" s="187"/>
      <c r="BI331" s="187"/>
      <c r="BJ331" s="187"/>
      <c r="BK331" s="187"/>
      <c r="BL331" s="187"/>
      <c r="BM331" s="187"/>
      <c r="BN331" s="187"/>
      <c r="BO331" s="187"/>
      <c r="BP331" s="187"/>
      <c r="BQ331" s="187"/>
      <c r="BR331" s="187"/>
      <c r="BS331" s="187"/>
      <c r="BT331" s="187"/>
      <c r="BY331" s="386"/>
    </row>
    <row r="332" spans="1:77" s="385" customFormat="1" ht="20.6">
      <c r="A332" s="187"/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/>
      <c r="T332" s="187"/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  <c r="AF332" s="187"/>
      <c r="AG332" s="187"/>
      <c r="AH332" s="187"/>
      <c r="AI332" s="187"/>
      <c r="AJ332" s="187"/>
      <c r="AK332" s="187"/>
      <c r="AL332" s="187"/>
      <c r="AM332" s="187"/>
      <c r="AN332" s="187"/>
      <c r="AO332" s="187"/>
      <c r="AP332" s="187"/>
      <c r="AQ332" s="187"/>
      <c r="AR332" s="187"/>
      <c r="AS332" s="187"/>
      <c r="AT332" s="187"/>
      <c r="AU332" s="187"/>
      <c r="AV332" s="187"/>
      <c r="AW332" s="187"/>
      <c r="AX332" s="187"/>
      <c r="AY332" s="187"/>
      <c r="AZ332" s="187"/>
      <c r="BA332" s="187"/>
      <c r="BB332" s="187"/>
      <c r="BC332" s="187"/>
      <c r="BD332" s="187"/>
      <c r="BE332" s="187"/>
      <c r="BF332" s="187"/>
      <c r="BG332" s="187"/>
      <c r="BH332" s="187"/>
      <c r="BI332" s="187"/>
      <c r="BJ332" s="187"/>
      <c r="BK332" s="187"/>
      <c r="BL332" s="187"/>
      <c r="BM332" s="187"/>
      <c r="BN332" s="187"/>
      <c r="BO332" s="187"/>
      <c r="BP332" s="187"/>
      <c r="BQ332" s="187"/>
      <c r="BR332" s="187"/>
      <c r="BS332" s="187"/>
      <c r="BT332" s="187"/>
      <c r="BY332" s="386"/>
    </row>
    <row r="333" spans="1:77" s="385" customFormat="1" ht="20.6">
      <c r="A333" s="187"/>
      <c r="B333" s="187"/>
      <c r="C333" s="187"/>
      <c r="D333" s="187"/>
      <c r="E333" s="187"/>
      <c r="F333" s="187"/>
      <c r="G333" s="187"/>
      <c r="H333" s="187"/>
      <c r="I333" s="187"/>
      <c r="J333" s="187"/>
      <c r="K333" s="187"/>
      <c r="L333" s="187"/>
      <c r="M333" s="187"/>
      <c r="N333" s="187"/>
      <c r="O333" s="187"/>
      <c r="P333" s="187"/>
      <c r="Q333" s="187"/>
      <c r="R333" s="187"/>
      <c r="S333" s="187"/>
      <c r="T333" s="187"/>
      <c r="U333" s="187"/>
      <c r="V333" s="187"/>
      <c r="W333" s="187"/>
      <c r="X333" s="187"/>
      <c r="Y333" s="187"/>
      <c r="Z333" s="187"/>
      <c r="AA333" s="187"/>
      <c r="AB333" s="187"/>
      <c r="AC333" s="187"/>
      <c r="AD333" s="187"/>
      <c r="AE333" s="187"/>
      <c r="AF333" s="187"/>
      <c r="AG333" s="187"/>
      <c r="AH333" s="187"/>
      <c r="AI333" s="187"/>
      <c r="AJ333" s="187"/>
      <c r="AK333" s="187"/>
      <c r="AL333" s="187"/>
      <c r="AM333" s="187"/>
      <c r="AN333" s="187"/>
      <c r="AO333" s="187"/>
      <c r="AP333" s="187"/>
      <c r="AQ333" s="187"/>
      <c r="AR333" s="187"/>
      <c r="AS333" s="187"/>
      <c r="AT333" s="187"/>
      <c r="AU333" s="187"/>
      <c r="AV333" s="187"/>
      <c r="AW333" s="187"/>
      <c r="AX333" s="187"/>
      <c r="AY333" s="187"/>
      <c r="AZ333" s="187"/>
      <c r="BA333" s="187"/>
      <c r="BB333" s="187"/>
      <c r="BC333" s="187"/>
      <c r="BD333" s="187"/>
      <c r="BE333" s="187"/>
      <c r="BF333" s="187"/>
      <c r="BG333" s="187"/>
      <c r="BH333" s="187"/>
      <c r="BI333" s="187"/>
      <c r="BJ333" s="187"/>
      <c r="BK333" s="187"/>
      <c r="BL333" s="187"/>
      <c r="BM333" s="187"/>
      <c r="BN333" s="187"/>
      <c r="BO333" s="187"/>
      <c r="BP333" s="187"/>
      <c r="BQ333" s="187"/>
      <c r="BR333" s="187"/>
      <c r="BS333" s="187"/>
      <c r="BT333" s="187"/>
      <c r="BY333" s="386"/>
    </row>
    <row r="334" spans="1:77" s="385" customFormat="1" ht="20.6">
      <c r="A334" s="187"/>
      <c r="B334" s="187"/>
      <c r="C334" s="187"/>
      <c r="D334" s="187"/>
      <c r="E334" s="187"/>
      <c r="F334" s="187"/>
      <c r="G334" s="187"/>
      <c r="H334" s="187"/>
      <c r="I334" s="187"/>
      <c r="J334" s="187"/>
      <c r="K334" s="187"/>
      <c r="L334" s="187"/>
      <c r="M334" s="187"/>
      <c r="N334" s="187"/>
      <c r="O334" s="187"/>
      <c r="P334" s="187"/>
      <c r="Q334" s="187"/>
      <c r="R334" s="187"/>
      <c r="S334" s="187"/>
      <c r="T334" s="187"/>
      <c r="U334" s="187"/>
      <c r="V334" s="187"/>
      <c r="W334" s="187"/>
      <c r="X334" s="187"/>
      <c r="Y334" s="187"/>
      <c r="Z334" s="187"/>
      <c r="AA334" s="187"/>
      <c r="AB334" s="187"/>
      <c r="AC334" s="187"/>
      <c r="AD334" s="187"/>
      <c r="AE334" s="187"/>
      <c r="AF334" s="187"/>
      <c r="AG334" s="187"/>
      <c r="AH334" s="187"/>
      <c r="AI334" s="187"/>
      <c r="AJ334" s="187"/>
      <c r="AK334" s="187"/>
      <c r="AL334" s="187"/>
      <c r="AM334" s="187"/>
      <c r="AN334" s="187"/>
      <c r="AO334" s="187"/>
      <c r="AP334" s="187"/>
      <c r="AQ334" s="187"/>
      <c r="AR334" s="187"/>
      <c r="AS334" s="187"/>
      <c r="AT334" s="187"/>
      <c r="AU334" s="187"/>
      <c r="AV334" s="187"/>
      <c r="AW334" s="187"/>
      <c r="AX334" s="187"/>
      <c r="AY334" s="187"/>
      <c r="AZ334" s="187"/>
      <c r="BA334" s="187"/>
      <c r="BB334" s="187"/>
      <c r="BC334" s="187"/>
      <c r="BD334" s="187"/>
      <c r="BE334" s="187"/>
      <c r="BF334" s="187"/>
      <c r="BG334" s="187"/>
      <c r="BH334" s="187"/>
      <c r="BI334" s="187"/>
      <c r="BJ334" s="187"/>
      <c r="BK334" s="187"/>
      <c r="BL334" s="187"/>
      <c r="BM334" s="187"/>
      <c r="BN334" s="187"/>
      <c r="BO334" s="187"/>
      <c r="BP334" s="187"/>
      <c r="BQ334" s="187"/>
      <c r="BR334" s="187"/>
      <c r="BS334" s="187"/>
      <c r="BT334" s="187"/>
      <c r="BY334" s="386"/>
    </row>
    <row r="335" spans="1:77" s="385" customFormat="1" ht="20.6">
      <c r="A335" s="187"/>
      <c r="B335" s="187"/>
      <c r="C335" s="187"/>
      <c r="D335" s="187"/>
      <c r="E335" s="187"/>
      <c r="F335" s="187"/>
      <c r="G335" s="187"/>
      <c r="H335" s="187"/>
      <c r="I335" s="187"/>
      <c r="J335" s="187"/>
      <c r="K335" s="187"/>
      <c r="L335" s="187"/>
      <c r="M335" s="187"/>
      <c r="N335" s="187"/>
      <c r="O335" s="187"/>
      <c r="P335" s="187"/>
      <c r="Q335" s="187"/>
      <c r="R335" s="187"/>
      <c r="S335" s="187"/>
      <c r="T335" s="187"/>
      <c r="U335" s="187"/>
      <c r="V335" s="187"/>
      <c r="W335" s="187"/>
      <c r="X335" s="187"/>
      <c r="Y335" s="187"/>
      <c r="Z335" s="187"/>
      <c r="AA335" s="187"/>
      <c r="AB335" s="187"/>
      <c r="AC335" s="187"/>
      <c r="AD335" s="187"/>
      <c r="AE335" s="187"/>
      <c r="AF335" s="187"/>
      <c r="AG335" s="187"/>
      <c r="AH335" s="187"/>
      <c r="AI335" s="187"/>
      <c r="AJ335" s="187"/>
      <c r="AK335" s="187"/>
      <c r="AL335" s="187"/>
      <c r="AM335" s="187"/>
      <c r="AN335" s="187"/>
      <c r="AO335" s="187"/>
      <c r="AP335" s="187"/>
      <c r="AQ335" s="187"/>
      <c r="AR335" s="187"/>
      <c r="AS335" s="187"/>
      <c r="AT335" s="187"/>
      <c r="AU335" s="187"/>
      <c r="AV335" s="187"/>
      <c r="AW335" s="187"/>
      <c r="AX335" s="187"/>
      <c r="AY335" s="187"/>
      <c r="AZ335" s="187"/>
      <c r="BA335" s="187"/>
      <c r="BB335" s="187"/>
      <c r="BC335" s="187"/>
      <c r="BD335" s="187"/>
      <c r="BE335" s="187"/>
      <c r="BF335" s="187"/>
      <c r="BG335" s="187"/>
      <c r="BH335" s="187"/>
      <c r="BI335" s="187"/>
      <c r="BJ335" s="187"/>
      <c r="BK335" s="187"/>
      <c r="BL335" s="187"/>
      <c r="BM335" s="187"/>
      <c r="BN335" s="187"/>
      <c r="BO335" s="187"/>
      <c r="BP335" s="187"/>
      <c r="BQ335" s="187"/>
      <c r="BR335" s="187"/>
      <c r="BS335" s="187"/>
      <c r="BT335" s="187"/>
      <c r="BY335" s="386"/>
    </row>
    <row r="336" spans="1:77" s="385" customFormat="1" ht="20.6">
      <c r="A336" s="187"/>
      <c r="B336" s="187"/>
      <c r="C336" s="187"/>
      <c r="D336" s="187"/>
      <c r="E336" s="187"/>
      <c r="F336" s="187"/>
      <c r="G336" s="187"/>
      <c r="H336" s="187"/>
      <c r="I336" s="187"/>
      <c r="J336" s="187"/>
      <c r="K336" s="187"/>
      <c r="L336" s="187"/>
      <c r="M336" s="187"/>
      <c r="N336" s="187"/>
      <c r="O336" s="187"/>
      <c r="P336" s="187"/>
      <c r="Q336" s="187"/>
      <c r="R336" s="187"/>
      <c r="S336" s="187"/>
      <c r="T336" s="187"/>
      <c r="U336" s="187"/>
      <c r="V336" s="187"/>
      <c r="W336" s="187"/>
      <c r="X336" s="187"/>
      <c r="Y336" s="187"/>
      <c r="Z336" s="187"/>
      <c r="AA336" s="187"/>
      <c r="AB336" s="187"/>
      <c r="AC336" s="187"/>
      <c r="AD336" s="187"/>
      <c r="AE336" s="187"/>
      <c r="AF336" s="187"/>
      <c r="AG336" s="187"/>
      <c r="AH336" s="187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87"/>
      <c r="AT336" s="187"/>
      <c r="AU336" s="187"/>
      <c r="AV336" s="187"/>
      <c r="AW336" s="187"/>
      <c r="AX336" s="187"/>
      <c r="AY336" s="187"/>
      <c r="AZ336" s="187"/>
      <c r="BA336" s="187"/>
      <c r="BB336" s="187"/>
      <c r="BC336" s="187"/>
      <c r="BD336" s="187"/>
      <c r="BE336" s="187"/>
      <c r="BF336" s="187"/>
      <c r="BG336" s="187"/>
      <c r="BH336" s="187"/>
      <c r="BI336" s="187"/>
      <c r="BJ336" s="187"/>
      <c r="BK336" s="187"/>
      <c r="BL336" s="187"/>
      <c r="BM336" s="187"/>
      <c r="BN336" s="187"/>
      <c r="BO336" s="187"/>
      <c r="BP336" s="187"/>
      <c r="BQ336" s="187"/>
      <c r="BR336" s="187"/>
      <c r="BS336" s="187"/>
      <c r="BT336" s="187"/>
      <c r="BY336" s="386"/>
    </row>
    <row r="337" spans="1:77" s="385" customFormat="1" ht="20.6">
      <c r="A337" s="187"/>
      <c r="B337" s="187"/>
      <c r="C337" s="187"/>
      <c r="D337" s="187"/>
      <c r="E337" s="187"/>
      <c r="F337" s="187"/>
      <c r="G337" s="187"/>
      <c r="H337" s="187"/>
      <c r="I337" s="187"/>
      <c r="J337" s="187"/>
      <c r="K337" s="187"/>
      <c r="L337" s="187"/>
      <c r="M337" s="187"/>
      <c r="N337" s="187"/>
      <c r="O337" s="187"/>
      <c r="P337" s="187"/>
      <c r="Q337" s="187"/>
      <c r="R337" s="187"/>
      <c r="S337" s="187"/>
      <c r="T337" s="187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187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7"/>
      <c r="AT337" s="187"/>
      <c r="AU337" s="187"/>
      <c r="AV337" s="187"/>
      <c r="AW337" s="187"/>
      <c r="AX337" s="187"/>
      <c r="AY337" s="187"/>
      <c r="AZ337" s="187"/>
      <c r="BA337" s="187"/>
      <c r="BB337" s="187"/>
      <c r="BC337" s="187"/>
      <c r="BD337" s="187"/>
      <c r="BE337" s="187"/>
      <c r="BF337" s="187"/>
      <c r="BG337" s="187"/>
      <c r="BH337" s="187"/>
      <c r="BI337" s="187"/>
      <c r="BJ337" s="187"/>
      <c r="BK337" s="187"/>
      <c r="BL337" s="187"/>
      <c r="BM337" s="187"/>
      <c r="BN337" s="187"/>
      <c r="BO337" s="187"/>
      <c r="BP337" s="187"/>
      <c r="BQ337" s="187"/>
      <c r="BR337" s="187"/>
      <c r="BS337" s="187"/>
      <c r="BT337" s="187"/>
      <c r="BY337" s="386"/>
    </row>
    <row r="338" spans="1:77" s="385" customFormat="1" ht="20.6">
      <c r="A338" s="187"/>
      <c r="B338" s="187"/>
      <c r="C338" s="187"/>
      <c r="D338" s="187"/>
      <c r="E338" s="187"/>
      <c r="F338" s="187"/>
      <c r="G338" s="187"/>
      <c r="H338" s="187"/>
      <c r="I338" s="187"/>
      <c r="J338" s="187"/>
      <c r="K338" s="187"/>
      <c r="L338" s="187"/>
      <c r="M338" s="187"/>
      <c r="N338" s="187"/>
      <c r="O338" s="187"/>
      <c r="P338" s="187"/>
      <c r="Q338" s="187"/>
      <c r="R338" s="187"/>
      <c r="S338" s="187"/>
      <c r="T338" s="187"/>
      <c r="U338" s="187"/>
      <c r="V338" s="187"/>
      <c r="W338" s="187"/>
      <c r="X338" s="187"/>
      <c r="Y338" s="187"/>
      <c r="Z338" s="187"/>
      <c r="AA338" s="187"/>
      <c r="AB338" s="187"/>
      <c r="AC338" s="187"/>
      <c r="AD338" s="187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7"/>
      <c r="AT338" s="187"/>
      <c r="AU338" s="187"/>
      <c r="AV338" s="187"/>
      <c r="AW338" s="187"/>
      <c r="AX338" s="187"/>
      <c r="AY338" s="187"/>
      <c r="AZ338" s="187"/>
      <c r="BA338" s="187"/>
      <c r="BB338" s="187"/>
      <c r="BC338" s="187"/>
      <c r="BD338" s="187"/>
      <c r="BE338" s="187"/>
      <c r="BF338" s="187"/>
      <c r="BG338" s="187"/>
      <c r="BH338" s="187"/>
      <c r="BI338" s="187"/>
      <c r="BJ338" s="187"/>
      <c r="BK338" s="187"/>
      <c r="BL338" s="187"/>
      <c r="BM338" s="187"/>
      <c r="BN338" s="187"/>
      <c r="BO338" s="187"/>
      <c r="BP338" s="187"/>
      <c r="BQ338" s="187"/>
      <c r="BR338" s="187"/>
      <c r="BS338" s="187"/>
      <c r="BT338" s="187"/>
      <c r="BY338" s="386"/>
    </row>
    <row r="339" spans="1:77" s="385" customFormat="1" ht="20.6">
      <c r="A339" s="187"/>
      <c r="B339" s="187"/>
      <c r="C339" s="187"/>
      <c r="D339" s="187"/>
      <c r="E339" s="187"/>
      <c r="F339" s="187"/>
      <c r="G339" s="187"/>
      <c r="H339" s="187"/>
      <c r="I339" s="187"/>
      <c r="J339" s="187"/>
      <c r="K339" s="187"/>
      <c r="L339" s="187"/>
      <c r="M339" s="187"/>
      <c r="N339" s="187"/>
      <c r="O339" s="187"/>
      <c r="P339" s="187"/>
      <c r="Q339" s="187"/>
      <c r="R339" s="187"/>
      <c r="S339" s="187"/>
      <c r="T339" s="187"/>
      <c r="U339" s="187"/>
      <c r="V339" s="187"/>
      <c r="W339" s="187"/>
      <c r="X339" s="187"/>
      <c r="Y339" s="187"/>
      <c r="Z339" s="187"/>
      <c r="AA339" s="187"/>
      <c r="AB339" s="187"/>
      <c r="AC339" s="187"/>
      <c r="AD339" s="187"/>
      <c r="AE339" s="187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7"/>
      <c r="AT339" s="187"/>
      <c r="AU339" s="187"/>
      <c r="AV339" s="187"/>
      <c r="AW339" s="187"/>
      <c r="AX339" s="187"/>
      <c r="AY339" s="187"/>
      <c r="AZ339" s="187"/>
      <c r="BA339" s="187"/>
      <c r="BB339" s="187"/>
      <c r="BC339" s="187"/>
      <c r="BD339" s="187"/>
      <c r="BE339" s="187"/>
      <c r="BF339" s="187"/>
      <c r="BG339" s="187"/>
      <c r="BH339" s="187"/>
      <c r="BI339" s="187"/>
      <c r="BJ339" s="187"/>
      <c r="BK339" s="187"/>
      <c r="BL339" s="187"/>
      <c r="BM339" s="187"/>
      <c r="BN339" s="187"/>
      <c r="BO339" s="187"/>
      <c r="BP339" s="187"/>
      <c r="BQ339" s="187"/>
      <c r="BR339" s="187"/>
      <c r="BS339" s="187"/>
      <c r="BT339" s="187"/>
      <c r="BY339" s="386"/>
    </row>
    <row r="340" spans="1:77" s="385" customFormat="1" ht="20.6">
      <c r="A340" s="187"/>
      <c r="B340" s="187"/>
      <c r="C340" s="187"/>
      <c r="D340" s="187"/>
      <c r="E340" s="187"/>
      <c r="F340" s="187"/>
      <c r="G340" s="187"/>
      <c r="H340" s="187"/>
      <c r="I340" s="187"/>
      <c r="J340" s="187"/>
      <c r="K340" s="187"/>
      <c r="L340" s="187"/>
      <c r="M340" s="187"/>
      <c r="N340" s="187"/>
      <c r="O340" s="187"/>
      <c r="P340" s="187"/>
      <c r="Q340" s="187"/>
      <c r="R340" s="187"/>
      <c r="S340" s="187"/>
      <c r="T340" s="187"/>
      <c r="U340" s="187"/>
      <c r="V340" s="187"/>
      <c r="W340" s="187"/>
      <c r="X340" s="187"/>
      <c r="Y340" s="187"/>
      <c r="Z340" s="187"/>
      <c r="AA340" s="187"/>
      <c r="AB340" s="187"/>
      <c r="AC340" s="187"/>
      <c r="AD340" s="187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7"/>
      <c r="AT340" s="187"/>
      <c r="AU340" s="187"/>
      <c r="AV340" s="187"/>
      <c r="AW340" s="187"/>
      <c r="AX340" s="187"/>
      <c r="AY340" s="187"/>
      <c r="AZ340" s="187"/>
      <c r="BA340" s="187"/>
      <c r="BB340" s="187"/>
      <c r="BC340" s="187"/>
      <c r="BD340" s="187"/>
      <c r="BE340" s="187"/>
      <c r="BF340" s="187"/>
      <c r="BG340" s="187"/>
      <c r="BH340" s="187"/>
      <c r="BI340" s="187"/>
      <c r="BJ340" s="187"/>
      <c r="BK340" s="187"/>
      <c r="BL340" s="187"/>
      <c r="BM340" s="187"/>
      <c r="BN340" s="187"/>
      <c r="BO340" s="187"/>
      <c r="BP340" s="187"/>
      <c r="BQ340" s="187"/>
      <c r="BR340" s="187"/>
      <c r="BS340" s="187"/>
      <c r="BT340" s="187"/>
      <c r="BY340" s="386"/>
    </row>
    <row r="341" spans="1:77" s="385" customFormat="1" ht="20.6">
      <c r="A341" s="187"/>
      <c r="B341" s="187"/>
      <c r="C341" s="187"/>
      <c r="D341" s="187"/>
      <c r="E341" s="187"/>
      <c r="F341" s="187"/>
      <c r="G341" s="187"/>
      <c r="H341" s="187"/>
      <c r="I341" s="187"/>
      <c r="J341" s="187"/>
      <c r="K341" s="187"/>
      <c r="L341" s="187"/>
      <c r="M341" s="187"/>
      <c r="N341" s="187"/>
      <c r="O341" s="187"/>
      <c r="P341" s="187"/>
      <c r="Q341" s="187"/>
      <c r="R341" s="187"/>
      <c r="S341" s="187"/>
      <c r="T341" s="187"/>
      <c r="U341" s="187"/>
      <c r="V341" s="187"/>
      <c r="W341" s="187"/>
      <c r="X341" s="187"/>
      <c r="Y341" s="187"/>
      <c r="Z341" s="187"/>
      <c r="AA341" s="187"/>
      <c r="AB341" s="187"/>
      <c r="AC341" s="187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87"/>
      <c r="AT341" s="187"/>
      <c r="AU341" s="187"/>
      <c r="AV341" s="187"/>
      <c r="AW341" s="187"/>
      <c r="AX341" s="187"/>
      <c r="AY341" s="187"/>
      <c r="AZ341" s="187"/>
      <c r="BA341" s="187"/>
      <c r="BB341" s="187"/>
      <c r="BC341" s="187"/>
      <c r="BD341" s="187"/>
      <c r="BE341" s="187"/>
      <c r="BF341" s="187"/>
      <c r="BG341" s="187"/>
      <c r="BH341" s="187"/>
      <c r="BI341" s="187"/>
      <c r="BJ341" s="187"/>
      <c r="BK341" s="187"/>
      <c r="BL341" s="187"/>
      <c r="BM341" s="187"/>
      <c r="BN341" s="187"/>
      <c r="BO341" s="187"/>
      <c r="BP341" s="187"/>
      <c r="BQ341" s="187"/>
      <c r="BR341" s="187"/>
      <c r="BS341" s="187"/>
      <c r="BT341" s="187"/>
      <c r="BY341" s="386"/>
    </row>
    <row r="342" spans="1:77" s="385" customFormat="1" ht="20.6">
      <c r="A342" s="187"/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87"/>
      <c r="AT342" s="187"/>
      <c r="AU342" s="187"/>
      <c r="AV342" s="187"/>
      <c r="AW342" s="187"/>
      <c r="AX342" s="187"/>
      <c r="AY342" s="187"/>
      <c r="AZ342" s="187"/>
      <c r="BA342" s="187"/>
      <c r="BB342" s="187"/>
      <c r="BC342" s="187"/>
      <c r="BD342" s="187"/>
      <c r="BE342" s="187"/>
      <c r="BF342" s="187"/>
      <c r="BG342" s="187"/>
      <c r="BH342" s="187"/>
      <c r="BI342" s="187"/>
      <c r="BJ342" s="187"/>
      <c r="BK342" s="187"/>
      <c r="BL342" s="187"/>
      <c r="BM342" s="187"/>
      <c r="BN342" s="187"/>
      <c r="BO342" s="187"/>
      <c r="BP342" s="187"/>
      <c r="BQ342" s="187"/>
      <c r="BR342" s="187"/>
      <c r="BS342" s="187"/>
      <c r="BT342" s="187"/>
      <c r="BY342" s="386"/>
    </row>
    <row r="343" spans="1:77" s="385" customFormat="1" ht="20.6">
      <c r="A343" s="187"/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7"/>
      <c r="AT343" s="187"/>
      <c r="AU343" s="187"/>
      <c r="AV343" s="187"/>
      <c r="AW343" s="187"/>
      <c r="AX343" s="187"/>
      <c r="AY343" s="187"/>
      <c r="AZ343" s="187"/>
      <c r="BA343" s="187"/>
      <c r="BB343" s="187"/>
      <c r="BC343" s="187"/>
      <c r="BD343" s="187"/>
      <c r="BE343" s="187"/>
      <c r="BF343" s="187"/>
      <c r="BG343" s="187"/>
      <c r="BH343" s="187"/>
      <c r="BI343" s="187"/>
      <c r="BJ343" s="187"/>
      <c r="BK343" s="187"/>
      <c r="BL343" s="187"/>
      <c r="BM343" s="187"/>
      <c r="BN343" s="187"/>
      <c r="BO343" s="187"/>
      <c r="BP343" s="187"/>
      <c r="BQ343" s="187"/>
      <c r="BR343" s="187"/>
      <c r="BS343" s="187"/>
      <c r="BT343" s="187"/>
      <c r="BY343" s="386"/>
    </row>
    <row r="344" spans="1:77" s="385" customFormat="1" ht="20.6">
      <c r="A344" s="187"/>
      <c r="B344" s="187"/>
      <c r="C344" s="187"/>
      <c r="D344" s="187"/>
      <c r="E344" s="187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7"/>
      <c r="AT344" s="187"/>
      <c r="AU344" s="187"/>
      <c r="AV344" s="187"/>
      <c r="AW344" s="187"/>
      <c r="AX344" s="187"/>
      <c r="AY344" s="187"/>
      <c r="AZ344" s="187"/>
      <c r="BA344" s="187"/>
      <c r="BB344" s="187"/>
      <c r="BC344" s="187"/>
      <c r="BD344" s="187"/>
      <c r="BE344" s="187"/>
      <c r="BF344" s="187"/>
      <c r="BG344" s="187"/>
      <c r="BH344" s="187"/>
      <c r="BI344" s="187"/>
      <c r="BJ344" s="187"/>
      <c r="BK344" s="187"/>
      <c r="BL344" s="187"/>
      <c r="BM344" s="187"/>
      <c r="BN344" s="187"/>
      <c r="BO344" s="187"/>
      <c r="BP344" s="187"/>
      <c r="BQ344" s="187"/>
      <c r="BR344" s="187"/>
      <c r="BS344" s="187"/>
      <c r="BT344" s="187"/>
      <c r="BY344" s="386"/>
    </row>
    <row r="345" spans="1:77" s="385" customFormat="1" ht="20.6">
      <c r="A345" s="187"/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7"/>
      <c r="AT345" s="187"/>
      <c r="AU345" s="187"/>
      <c r="AV345" s="187"/>
      <c r="AW345" s="187"/>
      <c r="AX345" s="187"/>
      <c r="AY345" s="187"/>
      <c r="AZ345" s="187"/>
      <c r="BA345" s="187"/>
      <c r="BB345" s="187"/>
      <c r="BC345" s="187"/>
      <c r="BD345" s="187"/>
      <c r="BE345" s="187"/>
      <c r="BF345" s="187"/>
      <c r="BG345" s="187"/>
      <c r="BH345" s="187"/>
      <c r="BI345" s="187"/>
      <c r="BJ345" s="187"/>
      <c r="BK345" s="187"/>
      <c r="BL345" s="187"/>
      <c r="BM345" s="187"/>
      <c r="BN345" s="187"/>
      <c r="BO345" s="187"/>
      <c r="BP345" s="187"/>
      <c r="BQ345" s="187"/>
      <c r="BR345" s="187"/>
      <c r="BS345" s="187"/>
      <c r="BT345" s="187"/>
      <c r="BY345" s="386"/>
    </row>
    <row r="346" spans="1:77" s="385" customFormat="1" ht="20.6">
      <c r="A346" s="187"/>
      <c r="B346" s="187"/>
      <c r="C346" s="187"/>
      <c r="D346" s="187"/>
      <c r="E346" s="187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7"/>
      <c r="AT346" s="187"/>
      <c r="AU346" s="187"/>
      <c r="AV346" s="187"/>
      <c r="AW346" s="187"/>
      <c r="AX346" s="187"/>
      <c r="AY346" s="187"/>
      <c r="AZ346" s="187"/>
      <c r="BA346" s="187"/>
      <c r="BB346" s="187"/>
      <c r="BC346" s="187"/>
      <c r="BD346" s="187"/>
      <c r="BE346" s="187"/>
      <c r="BF346" s="187"/>
      <c r="BG346" s="187"/>
      <c r="BH346" s="187"/>
      <c r="BI346" s="187"/>
      <c r="BJ346" s="187"/>
      <c r="BK346" s="187"/>
      <c r="BL346" s="187"/>
      <c r="BM346" s="187"/>
      <c r="BN346" s="187"/>
      <c r="BO346" s="187"/>
      <c r="BP346" s="187"/>
      <c r="BQ346" s="187"/>
      <c r="BR346" s="187"/>
      <c r="BS346" s="187"/>
      <c r="BT346" s="187"/>
      <c r="BY346" s="386"/>
    </row>
    <row r="347" spans="1:77" s="385" customFormat="1" ht="20.6">
      <c r="A347" s="187"/>
      <c r="B347" s="187"/>
      <c r="C347" s="187"/>
      <c r="D347" s="187"/>
      <c r="E347" s="187"/>
      <c r="F347" s="187"/>
      <c r="G347" s="187"/>
      <c r="H347" s="187"/>
      <c r="I347" s="187"/>
      <c r="J347" s="187"/>
      <c r="K347" s="187"/>
      <c r="L347" s="187"/>
      <c r="M347" s="187"/>
      <c r="N347" s="187"/>
      <c r="O347" s="187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Z347" s="187"/>
      <c r="AA347" s="187"/>
      <c r="AB347" s="187"/>
      <c r="AC347" s="187"/>
      <c r="AD347" s="187"/>
      <c r="AE347" s="187"/>
      <c r="AF347" s="187"/>
      <c r="AG347" s="187"/>
      <c r="AH347" s="187"/>
      <c r="AI347" s="187"/>
      <c r="AJ347" s="187"/>
      <c r="AK347" s="187"/>
      <c r="AL347" s="187"/>
      <c r="AM347" s="187"/>
      <c r="AN347" s="187"/>
      <c r="AO347" s="187"/>
      <c r="AP347" s="187"/>
      <c r="AQ347" s="187"/>
      <c r="AR347" s="187"/>
      <c r="AS347" s="187"/>
      <c r="AT347" s="187"/>
      <c r="AU347" s="187"/>
      <c r="AV347" s="187"/>
      <c r="AW347" s="187"/>
      <c r="AX347" s="187"/>
      <c r="AY347" s="187"/>
      <c r="AZ347" s="187"/>
      <c r="BA347" s="187"/>
      <c r="BB347" s="187"/>
      <c r="BC347" s="187"/>
      <c r="BD347" s="187"/>
      <c r="BE347" s="187"/>
      <c r="BF347" s="187"/>
      <c r="BG347" s="187"/>
      <c r="BH347" s="187"/>
      <c r="BI347" s="187"/>
      <c r="BJ347" s="187"/>
      <c r="BK347" s="187"/>
      <c r="BL347" s="187"/>
      <c r="BM347" s="187"/>
      <c r="BN347" s="187"/>
      <c r="BO347" s="187"/>
      <c r="BP347" s="187"/>
      <c r="BQ347" s="187"/>
      <c r="BR347" s="187"/>
      <c r="BS347" s="187"/>
      <c r="BT347" s="187"/>
      <c r="BY347" s="386"/>
    </row>
    <row r="348" spans="1:77" s="385" customFormat="1" ht="20.6">
      <c r="A348" s="187"/>
      <c r="B348" s="187"/>
      <c r="C348" s="187"/>
      <c r="D348" s="187"/>
      <c r="E348" s="187"/>
      <c r="F348" s="187"/>
      <c r="G348" s="187"/>
      <c r="H348" s="187"/>
      <c r="I348" s="187"/>
      <c r="J348" s="187"/>
      <c r="K348" s="187"/>
      <c r="L348" s="187"/>
      <c r="M348" s="187"/>
      <c r="N348" s="187"/>
      <c r="O348" s="187"/>
      <c r="P348" s="187"/>
      <c r="Q348" s="187"/>
      <c r="R348" s="187"/>
      <c r="S348" s="187"/>
      <c r="T348" s="187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F348" s="187"/>
      <c r="AG348" s="187"/>
      <c r="AH348" s="187"/>
      <c r="AI348" s="187"/>
      <c r="AJ348" s="187"/>
      <c r="AK348" s="187"/>
      <c r="AL348" s="187"/>
      <c r="AM348" s="187"/>
      <c r="AN348" s="187"/>
      <c r="AO348" s="187"/>
      <c r="AP348" s="187"/>
      <c r="AQ348" s="187"/>
      <c r="AR348" s="187"/>
      <c r="AS348" s="187"/>
      <c r="AT348" s="187"/>
      <c r="AU348" s="187"/>
      <c r="AV348" s="187"/>
      <c r="AW348" s="187"/>
      <c r="AX348" s="187"/>
      <c r="AY348" s="187"/>
      <c r="AZ348" s="187"/>
      <c r="BA348" s="187"/>
      <c r="BB348" s="187"/>
      <c r="BC348" s="187"/>
      <c r="BD348" s="187"/>
      <c r="BE348" s="187"/>
      <c r="BF348" s="187"/>
      <c r="BG348" s="187"/>
      <c r="BH348" s="187"/>
      <c r="BI348" s="187"/>
      <c r="BJ348" s="187"/>
      <c r="BK348" s="187"/>
      <c r="BL348" s="187"/>
      <c r="BM348" s="187"/>
      <c r="BN348" s="187"/>
      <c r="BO348" s="187"/>
      <c r="BP348" s="187"/>
      <c r="BQ348" s="187"/>
      <c r="BR348" s="187"/>
      <c r="BS348" s="187"/>
      <c r="BT348" s="187"/>
      <c r="BY348" s="386"/>
    </row>
    <row r="349" spans="1:77" s="385" customFormat="1" ht="20.6">
      <c r="A349" s="187"/>
      <c r="B349" s="187"/>
      <c r="C349" s="187"/>
      <c r="D349" s="187"/>
      <c r="E349" s="187"/>
      <c r="F349" s="187"/>
      <c r="G349" s="187"/>
      <c r="H349" s="187"/>
      <c r="I349" s="187"/>
      <c r="J349" s="187"/>
      <c r="K349" s="187"/>
      <c r="L349" s="187"/>
      <c r="M349" s="187"/>
      <c r="N349" s="187"/>
      <c r="O349" s="187"/>
      <c r="P349" s="187"/>
      <c r="Q349" s="187"/>
      <c r="R349" s="187"/>
      <c r="S349" s="187"/>
      <c r="T349" s="187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F349" s="187"/>
      <c r="AG349" s="187"/>
      <c r="AH349" s="187"/>
      <c r="AI349" s="187"/>
      <c r="AJ349" s="187"/>
      <c r="AK349" s="187"/>
      <c r="AL349" s="187"/>
      <c r="AM349" s="187"/>
      <c r="AN349" s="187"/>
      <c r="AO349" s="187"/>
      <c r="AP349" s="187"/>
      <c r="AQ349" s="187"/>
      <c r="AR349" s="187"/>
      <c r="AS349" s="187"/>
      <c r="AT349" s="187"/>
      <c r="AU349" s="187"/>
      <c r="AV349" s="187"/>
      <c r="AW349" s="187"/>
      <c r="AX349" s="187"/>
      <c r="AY349" s="187"/>
      <c r="AZ349" s="187"/>
      <c r="BA349" s="187"/>
      <c r="BB349" s="187"/>
      <c r="BC349" s="187"/>
      <c r="BD349" s="187"/>
      <c r="BE349" s="187"/>
      <c r="BF349" s="187"/>
      <c r="BG349" s="187"/>
      <c r="BH349" s="187"/>
      <c r="BI349" s="187"/>
      <c r="BJ349" s="187"/>
      <c r="BK349" s="187"/>
      <c r="BL349" s="187"/>
      <c r="BM349" s="187"/>
      <c r="BN349" s="187"/>
      <c r="BO349" s="187"/>
      <c r="BP349" s="187"/>
      <c r="BQ349" s="187"/>
      <c r="BR349" s="187"/>
      <c r="BS349" s="187"/>
      <c r="BT349" s="187"/>
      <c r="BY349" s="386"/>
    </row>
    <row r="350" spans="1:77" s="385" customFormat="1" ht="20.6">
      <c r="A350" s="187"/>
      <c r="B350" s="187"/>
      <c r="C350" s="187"/>
      <c r="D350" s="187"/>
      <c r="E350" s="187"/>
      <c r="F350" s="187"/>
      <c r="G350" s="187"/>
      <c r="H350" s="187"/>
      <c r="I350" s="187"/>
      <c r="J350" s="187"/>
      <c r="K350" s="187"/>
      <c r="L350" s="187"/>
      <c r="M350" s="187"/>
      <c r="N350" s="187"/>
      <c r="O350" s="187"/>
      <c r="P350" s="187"/>
      <c r="Q350" s="187"/>
      <c r="R350" s="187"/>
      <c r="S350" s="187"/>
      <c r="T350" s="187"/>
      <c r="U350" s="187"/>
      <c r="V350" s="187"/>
      <c r="W350" s="187"/>
      <c r="X350" s="187"/>
      <c r="Y350" s="187"/>
      <c r="Z350" s="187"/>
      <c r="AA350" s="187"/>
      <c r="AB350" s="187"/>
      <c r="AC350" s="187"/>
      <c r="AD350" s="187"/>
      <c r="AE350" s="187"/>
      <c r="AF350" s="187"/>
      <c r="AG350" s="187"/>
      <c r="AH350" s="187"/>
      <c r="AI350" s="187"/>
      <c r="AJ350" s="187"/>
      <c r="AK350" s="187"/>
      <c r="AL350" s="187"/>
      <c r="AM350" s="187"/>
      <c r="AN350" s="187"/>
      <c r="AO350" s="187"/>
      <c r="AP350" s="187"/>
      <c r="AQ350" s="187"/>
      <c r="AR350" s="187"/>
      <c r="AS350" s="187"/>
      <c r="AT350" s="187"/>
      <c r="AU350" s="187"/>
      <c r="AV350" s="187"/>
      <c r="AW350" s="187"/>
      <c r="AX350" s="187"/>
      <c r="AY350" s="187"/>
      <c r="AZ350" s="187"/>
      <c r="BA350" s="187"/>
      <c r="BB350" s="187"/>
      <c r="BC350" s="187"/>
      <c r="BD350" s="187"/>
      <c r="BE350" s="187"/>
      <c r="BF350" s="187"/>
      <c r="BG350" s="187"/>
      <c r="BH350" s="187"/>
      <c r="BI350" s="187"/>
      <c r="BJ350" s="187"/>
      <c r="BK350" s="187"/>
      <c r="BL350" s="187"/>
      <c r="BM350" s="187"/>
      <c r="BN350" s="187"/>
      <c r="BO350" s="187"/>
      <c r="BP350" s="187"/>
      <c r="BQ350" s="187"/>
      <c r="BR350" s="187"/>
      <c r="BS350" s="187"/>
      <c r="BT350" s="187"/>
      <c r="BY350" s="386"/>
    </row>
    <row r="351" spans="1:77" s="385" customFormat="1" ht="20.6">
      <c r="A351" s="187"/>
      <c r="B351" s="187"/>
      <c r="C351" s="187"/>
      <c r="D351" s="187"/>
      <c r="E351" s="187"/>
      <c r="F351" s="187"/>
      <c r="G351" s="187"/>
      <c r="H351" s="187"/>
      <c r="I351" s="187"/>
      <c r="J351" s="187"/>
      <c r="K351" s="187"/>
      <c r="L351" s="187"/>
      <c r="M351" s="187"/>
      <c r="N351" s="187"/>
      <c r="O351" s="187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187"/>
      <c r="AE351" s="187"/>
      <c r="AF351" s="187"/>
      <c r="AG351" s="187"/>
      <c r="AH351" s="187"/>
      <c r="AI351" s="187"/>
      <c r="AJ351" s="187"/>
      <c r="AK351" s="187"/>
      <c r="AL351" s="187"/>
      <c r="AM351" s="187"/>
      <c r="AN351" s="187"/>
      <c r="AO351" s="187"/>
      <c r="AP351" s="187"/>
      <c r="AQ351" s="187"/>
      <c r="AR351" s="187"/>
      <c r="AS351" s="187"/>
      <c r="AT351" s="187"/>
      <c r="AU351" s="187"/>
      <c r="AV351" s="187"/>
      <c r="AW351" s="187"/>
      <c r="AX351" s="187"/>
      <c r="AY351" s="187"/>
      <c r="AZ351" s="187"/>
      <c r="BA351" s="187"/>
      <c r="BB351" s="187"/>
      <c r="BC351" s="187"/>
      <c r="BD351" s="187"/>
      <c r="BE351" s="187"/>
      <c r="BF351" s="187"/>
      <c r="BG351" s="187"/>
      <c r="BH351" s="187"/>
      <c r="BI351" s="187"/>
      <c r="BJ351" s="187"/>
      <c r="BK351" s="187"/>
      <c r="BL351" s="187"/>
      <c r="BM351" s="187"/>
      <c r="BN351" s="187"/>
      <c r="BO351" s="187"/>
      <c r="BP351" s="187"/>
      <c r="BQ351" s="187"/>
      <c r="BR351" s="187"/>
      <c r="BS351" s="187"/>
      <c r="BT351" s="187"/>
      <c r="BY351" s="386"/>
    </row>
    <row r="352" spans="1:77" s="385" customFormat="1" ht="20.6">
      <c r="A352" s="187"/>
      <c r="B352" s="187"/>
      <c r="C352" s="187"/>
      <c r="D352" s="187"/>
      <c r="E352" s="187"/>
      <c r="F352" s="187"/>
      <c r="G352" s="187"/>
      <c r="H352" s="187"/>
      <c r="I352" s="187"/>
      <c r="J352" s="187"/>
      <c r="K352" s="187"/>
      <c r="L352" s="187"/>
      <c r="M352" s="187"/>
      <c r="N352" s="187"/>
      <c r="O352" s="187"/>
      <c r="P352" s="187"/>
      <c r="Q352" s="187"/>
      <c r="R352" s="187"/>
      <c r="S352" s="187"/>
      <c r="T352" s="187"/>
      <c r="U352" s="187"/>
      <c r="V352" s="187"/>
      <c r="W352" s="187"/>
      <c r="X352" s="187"/>
      <c r="Y352" s="187"/>
      <c r="Z352" s="187"/>
      <c r="AA352" s="187"/>
      <c r="AB352" s="187"/>
      <c r="AC352" s="187"/>
      <c r="AD352" s="187"/>
      <c r="AE352" s="187"/>
      <c r="AF352" s="187"/>
      <c r="AG352" s="187"/>
      <c r="AH352" s="187"/>
      <c r="AI352" s="187"/>
      <c r="AJ352" s="187"/>
      <c r="AK352" s="187"/>
      <c r="AL352" s="187"/>
      <c r="AM352" s="187"/>
      <c r="AN352" s="187"/>
      <c r="AO352" s="187"/>
      <c r="AP352" s="187"/>
      <c r="AQ352" s="187"/>
      <c r="AR352" s="187"/>
      <c r="AS352" s="187"/>
      <c r="AT352" s="187"/>
      <c r="AU352" s="187"/>
      <c r="AV352" s="187"/>
      <c r="AW352" s="187"/>
      <c r="AX352" s="187"/>
      <c r="AY352" s="187"/>
      <c r="AZ352" s="187"/>
      <c r="BA352" s="187"/>
      <c r="BB352" s="187"/>
      <c r="BC352" s="187"/>
      <c r="BD352" s="187"/>
      <c r="BE352" s="187"/>
      <c r="BF352" s="187"/>
      <c r="BG352" s="187"/>
      <c r="BH352" s="187"/>
      <c r="BI352" s="187"/>
      <c r="BJ352" s="187"/>
      <c r="BK352" s="187"/>
      <c r="BL352" s="187"/>
      <c r="BM352" s="187"/>
      <c r="BN352" s="187"/>
      <c r="BO352" s="187"/>
      <c r="BP352" s="187"/>
      <c r="BQ352" s="187"/>
      <c r="BR352" s="187"/>
      <c r="BS352" s="187"/>
      <c r="BT352" s="187"/>
      <c r="BY352" s="386"/>
    </row>
    <row r="353" spans="1:77" s="385" customFormat="1" ht="20.6">
      <c r="A353" s="187"/>
      <c r="B353" s="187"/>
      <c r="C353" s="187"/>
      <c r="D353" s="187"/>
      <c r="E353" s="187"/>
      <c r="F353" s="187"/>
      <c r="G353" s="187"/>
      <c r="H353" s="187"/>
      <c r="I353" s="187"/>
      <c r="J353" s="187"/>
      <c r="K353" s="187"/>
      <c r="L353" s="187"/>
      <c r="M353" s="187"/>
      <c r="N353" s="187"/>
      <c r="O353" s="187"/>
      <c r="P353" s="187"/>
      <c r="Q353" s="187"/>
      <c r="R353" s="187"/>
      <c r="S353" s="187"/>
      <c r="T353" s="187"/>
      <c r="U353" s="187"/>
      <c r="V353" s="187"/>
      <c r="W353" s="187"/>
      <c r="X353" s="187"/>
      <c r="Y353" s="187"/>
      <c r="Z353" s="187"/>
      <c r="AA353" s="187"/>
      <c r="AB353" s="187"/>
      <c r="AC353" s="187"/>
      <c r="AD353" s="187"/>
      <c r="AE353" s="187"/>
      <c r="AF353" s="187"/>
      <c r="AG353" s="187"/>
      <c r="AH353" s="187"/>
      <c r="AI353" s="187"/>
      <c r="AJ353" s="187"/>
      <c r="AK353" s="187"/>
      <c r="AL353" s="187"/>
      <c r="AM353" s="187"/>
      <c r="AN353" s="187"/>
      <c r="AO353" s="187"/>
      <c r="AP353" s="187"/>
      <c r="AQ353" s="187"/>
      <c r="AR353" s="187"/>
      <c r="AS353" s="187"/>
      <c r="AT353" s="187"/>
      <c r="AU353" s="187"/>
      <c r="AV353" s="187"/>
      <c r="AW353" s="187"/>
      <c r="AX353" s="187"/>
      <c r="AY353" s="187"/>
      <c r="AZ353" s="187"/>
      <c r="BA353" s="187"/>
      <c r="BB353" s="187"/>
      <c r="BC353" s="187"/>
      <c r="BD353" s="187"/>
      <c r="BE353" s="187"/>
      <c r="BF353" s="187"/>
      <c r="BG353" s="187"/>
      <c r="BH353" s="187"/>
      <c r="BI353" s="187"/>
      <c r="BJ353" s="187"/>
      <c r="BK353" s="187"/>
      <c r="BL353" s="187"/>
      <c r="BM353" s="187"/>
      <c r="BN353" s="187"/>
      <c r="BO353" s="187"/>
      <c r="BP353" s="187"/>
      <c r="BQ353" s="187"/>
      <c r="BR353" s="187"/>
      <c r="BS353" s="187"/>
      <c r="BT353" s="187"/>
      <c r="BY353" s="386"/>
    </row>
    <row r="354" spans="1:77" s="385" customFormat="1" ht="20.6">
      <c r="A354" s="187"/>
      <c r="B354" s="187"/>
      <c r="C354" s="187"/>
      <c r="D354" s="187"/>
      <c r="E354" s="187"/>
      <c r="F354" s="187"/>
      <c r="G354" s="187"/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/>
      <c r="T354" s="187"/>
      <c r="U354" s="187"/>
      <c r="V354" s="187"/>
      <c r="W354" s="187"/>
      <c r="X354" s="187"/>
      <c r="Y354" s="187"/>
      <c r="Z354" s="187"/>
      <c r="AA354" s="187"/>
      <c r="AB354" s="187"/>
      <c r="AC354" s="187"/>
      <c r="AD354" s="187"/>
      <c r="AE354" s="187"/>
      <c r="AF354" s="187"/>
      <c r="AG354" s="187"/>
      <c r="AH354" s="187"/>
      <c r="AI354" s="187"/>
      <c r="AJ354" s="187"/>
      <c r="AK354" s="187"/>
      <c r="AL354" s="187"/>
      <c r="AM354" s="187"/>
      <c r="AN354" s="187"/>
      <c r="AO354" s="187"/>
      <c r="AP354" s="187"/>
      <c r="AQ354" s="187"/>
      <c r="AR354" s="187"/>
      <c r="AS354" s="187"/>
      <c r="AT354" s="187"/>
      <c r="AU354" s="187"/>
      <c r="AV354" s="187"/>
      <c r="AW354" s="187"/>
      <c r="AX354" s="187"/>
      <c r="AY354" s="187"/>
      <c r="AZ354" s="187"/>
      <c r="BA354" s="187"/>
      <c r="BB354" s="187"/>
      <c r="BC354" s="187"/>
      <c r="BD354" s="187"/>
      <c r="BE354" s="187"/>
      <c r="BF354" s="187"/>
      <c r="BG354" s="187"/>
      <c r="BH354" s="187"/>
      <c r="BI354" s="187"/>
      <c r="BJ354" s="187"/>
      <c r="BK354" s="187"/>
      <c r="BL354" s="187"/>
      <c r="BM354" s="187"/>
      <c r="BN354" s="187"/>
      <c r="BO354" s="187"/>
      <c r="BP354" s="187"/>
      <c r="BQ354" s="187"/>
      <c r="BR354" s="187"/>
      <c r="BS354" s="187"/>
      <c r="BT354" s="187"/>
      <c r="BY354" s="386"/>
    </row>
    <row r="355" spans="1:77" s="385" customFormat="1" ht="20.6">
      <c r="A355" s="187"/>
      <c r="B355" s="187"/>
      <c r="C355" s="187"/>
      <c r="D355" s="187"/>
      <c r="E355" s="187"/>
      <c r="F355" s="187"/>
      <c r="G355" s="187"/>
      <c r="H355" s="187"/>
      <c r="I355" s="187"/>
      <c r="J355" s="187"/>
      <c r="K355" s="187"/>
      <c r="L355" s="187"/>
      <c r="M355" s="187"/>
      <c r="N355" s="187"/>
      <c r="O355" s="187"/>
      <c r="P355" s="187"/>
      <c r="Q355" s="187"/>
      <c r="R355" s="187"/>
      <c r="S355" s="187"/>
      <c r="T355" s="187"/>
      <c r="U355" s="187"/>
      <c r="V355" s="187"/>
      <c r="W355" s="187"/>
      <c r="X355" s="187"/>
      <c r="Y355" s="187"/>
      <c r="Z355" s="187"/>
      <c r="AA355" s="187"/>
      <c r="AB355" s="187"/>
      <c r="AC355" s="187"/>
      <c r="AD355" s="187"/>
      <c r="AE355" s="187"/>
      <c r="AF355" s="187"/>
      <c r="AG355" s="187"/>
      <c r="AH355" s="187"/>
      <c r="AI355" s="187"/>
      <c r="AJ355" s="187"/>
      <c r="AK355" s="187"/>
      <c r="AL355" s="187"/>
      <c r="AM355" s="187"/>
      <c r="AN355" s="187"/>
      <c r="AO355" s="187"/>
      <c r="AP355" s="187"/>
      <c r="AQ355" s="187"/>
      <c r="AR355" s="187"/>
      <c r="AS355" s="187"/>
      <c r="AT355" s="187"/>
      <c r="AU355" s="187"/>
      <c r="AV355" s="187"/>
      <c r="AW355" s="187"/>
      <c r="AX355" s="187"/>
      <c r="AY355" s="187"/>
      <c r="AZ355" s="187"/>
      <c r="BA355" s="187"/>
      <c r="BB355" s="187"/>
      <c r="BC355" s="187"/>
      <c r="BD355" s="187"/>
      <c r="BE355" s="187"/>
      <c r="BF355" s="187"/>
      <c r="BG355" s="187"/>
      <c r="BH355" s="187"/>
      <c r="BI355" s="187"/>
      <c r="BJ355" s="187"/>
      <c r="BK355" s="187"/>
      <c r="BL355" s="187"/>
      <c r="BM355" s="187"/>
      <c r="BN355" s="187"/>
      <c r="BO355" s="187"/>
      <c r="BP355" s="187"/>
      <c r="BQ355" s="187"/>
      <c r="BR355" s="187"/>
      <c r="BS355" s="187"/>
      <c r="BT355" s="187"/>
      <c r="BY355" s="386"/>
    </row>
    <row r="356" spans="1:77" s="385" customFormat="1" ht="20.6">
      <c r="A356" s="187"/>
      <c r="B356" s="187"/>
      <c r="C356" s="187"/>
      <c r="D356" s="187"/>
      <c r="E356" s="187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7"/>
      <c r="AT356" s="187"/>
      <c r="AU356" s="187"/>
      <c r="AV356" s="187"/>
      <c r="AW356" s="187"/>
      <c r="AX356" s="187"/>
      <c r="AY356" s="187"/>
      <c r="AZ356" s="187"/>
      <c r="BA356" s="187"/>
      <c r="BB356" s="187"/>
      <c r="BC356" s="187"/>
      <c r="BD356" s="187"/>
      <c r="BE356" s="187"/>
      <c r="BF356" s="187"/>
      <c r="BG356" s="187"/>
      <c r="BH356" s="187"/>
      <c r="BI356" s="187"/>
      <c r="BJ356" s="187"/>
      <c r="BK356" s="187"/>
      <c r="BL356" s="187"/>
      <c r="BM356" s="187"/>
      <c r="BN356" s="187"/>
      <c r="BO356" s="187"/>
      <c r="BP356" s="187"/>
      <c r="BQ356" s="187"/>
      <c r="BR356" s="187"/>
      <c r="BS356" s="187"/>
      <c r="BT356" s="187"/>
      <c r="BY356" s="386"/>
    </row>
    <row r="357" spans="1:77" s="385" customFormat="1" ht="20.6">
      <c r="A357" s="187"/>
      <c r="B357" s="187"/>
      <c r="C357" s="187"/>
      <c r="D357" s="187"/>
      <c r="E357" s="187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  <c r="AK357" s="187"/>
      <c r="AL357" s="187"/>
      <c r="AM357" s="187"/>
      <c r="AN357" s="187"/>
      <c r="AO357" s="187"/>
      <c r="AP357" s="187"/>
      <c r="AQ357" s="187"/>
      <c r="AR357" s="187"/>
      <c r="AS357" s="187"/>
      <c r="AT357" s="187"/>
      <c r="AU357" s="187"/>
      <c r="AV357" s="187"/>
      <c r="AW357" s="187"/>
      <c r="AX357" s="187"/>
      <c r="AY357" s="187"/>
      <c r="AZ357" s="187"/>
      <c r="BA357" s="187"/>
      <c r="BB357" s="187"/>
      <c r="BC357" s="187"/>
      <c r="BD357" s="187"/>
      <c r="BE357" s="187"/>
      <c r="BF357" s="187"/>
      <c r="BG357" s="187"/>
      <c r="BH357" s="187"/>
      <c r="BI357" s="187"/>
      <c r="BJ357" s="187"/>
      <c r="BK357" s="187"/>
      <c r="BL357" s="187"/>
      <c r="BM357" s="187"/>
      <c r="BN357" s="187"/>
      <c r="BO357" s="187"/>
      <c r="BP357" s="187"/>
      <c r="BQ357" s="187"/>
      <c r="BR357" s="187"/>
      <c r="BS357" s="187"/>
      <c r="BT357" s="187"/>
      <c r="BY357" s="386"/>
    </row>
    <row r="358" spans="1:77" s="385" customFormat="1" ht="20.6">
      <c r="A358" s="187"/>
      <c r="B358" s="187"/>
      <c r="C358" s="187"/>
      <c r="D358" s="187"/>
      <c r="E358" s="187"/>
      <c r="F358" s="187"/>
      <c r="G358" s="187"/>
      <c r="H358" s="187"/>
      <c r="I358" s="187"/>
      <c r="J358" s="187"/>
      <c r="K358" s="187"/>
      <c r="L358" s="187"/>
      <c r="M358" s="187"/>
      <c r="N358" s="187"/>
      <c r="O358" s="187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F358" s="187"/>
      <c r="AG358" s="187"/>
      <c r="AH358" s="187"/>
      <c r="AI358" s="187"/>
      <c r="AJ358" s="187"/>
      <c r="AK358" s="187"/>
      <c r="AL358" s="187"/>
      <c r="AM358" s="187"/>
      <c r="AN358" s="187"/>
      <c r="AO358" s="187"/>
      <c r="AP358" s="187"/>
      <c r="AQ358" s="187"/>
      <c r="AR358" s="187"/>
      <c r="AS358" s="187"/>
      <c r="AT358" s="187"/>
      <c r="AU358" s="187"/>
      <c r="AV358" s="187"/>
      <c r="AW358" s="187"/>
      <c r="AX358" s="187"/>
      <c r="AY358" s="187"/>
      <c r="AZ358" s="187"/>
      <c r="BA358" s="187"/>
      <c r="BB358" s="187"/>
      <c r="BC358" s="187"/>
      <c r="BD358" s="187"/>
      <c r="BE358" s="187"/>
      <c r="BF358" s="187"/>
      <c r="BG358" s="187"/>
      <c r="BH358" s="187"/>
      <c r="BI358" s="187"/>
      <c r="BJ358" s="187"/>
      <c r="BK358" s="187"/>
      <c r="BL358" s="187"/>
      <c r="BM358" s="187"/>
      <c r="BN358" s="187"/>
      <c r="BO358" s="187"/>
      <c r="BP358" s="187"/>
      <c r="BQ358" s="187"/>
      <c r="BR358" s="187"/>
      <c r="BS358" s="187"/>
      <c r="BT358" s="187"/>
      <c r="BY358" s="386"/>
    </row>
    <row r="359" spans="1:77" s="385" customFormat="1" ht="20.6">
      <c r="A359" s="187"/>
      <c r="B359" s="187"/>
      <c r="C359" s="187"/>
      <c r="D359" s="187"/>
      <c r="E359" s="187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F359" s="187"/>
      <c r="AG359" s="187"/>
      <c r="AH359" s="187"/>
      <c r="AI359" s="187"/>
      <c r="AJ359" s="187"/>
      <c r="AK359" s="187"/>
      <c r="AL359" s="187"/>
      <c r="AM359" s="187"/>
      <c r="AN359" s="187"/>
      <c r="AO359" s="187"/>
      <c r="AP359" s="187"/>
      <c r="AQ359" s="187"/>
      <c r="AR359" s="187"/>
      <c r="AS359" s="187"/>
      <c r="AT359" s="187"/>
      <c r="AU359" s="187"/>
      <c r="AV359" s="187"/>
      <c r="AW359" s="187"/>
      <c r="AX359" s="187"/>
      <c r="AY359" s="187"/>
      <c r="AZ359" s="187"/>
      <c r="BA359" s="187"/>
      <c r="BB359" s="187"/>
      <c r="BC359" s="187"/>
      <c r="BD359" s="187"/>
      <c r="BE359" s="187"/>
      <c r="BF359" s="187"/>
      <c r="BG359" s="187"/>
      <c r="BH359" s="187"/>
      <c r="BI359" s="187"/>
      <c r="BJ359" s="187"/>
      <c r="BK359" s="187"/>
      <c r="BL359" s="187"/>
      <c r="BM359" s="187"/>
      <c r="BN359" s="187"/>
      <c r="BO359" s="187"/>
      <c r="BP359" s="187"/>
      <c r="BQ359" s="187"/>
      <c r="BR359" s="187"/>
      <c r="BS359" s="187"/>
      <c r="BT359" s="187"/>
      <c r="BY359" s="386"/>
    </row>
    <row r="360" spans="1:77" s="385" customFormat="1" ht="20.6">
      <c r="A360" s="187"/>
      <c r="B360" s="187"/>
      <c r="C360" s="187"/>
      <c r="D360" s="187"/>
      <c r="E360" s="187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F360" s="187"/>
      <c r="AG360" s="187"/>
      <c r="AH360" s="187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87"/>
      <c r="AT360" s="187"/>
      <c r="AU360" s="187"/>
      <c r="AV360" s="187"/>
      <c r="AW360" s="187"/>
      <c r="AX360" s="187"/>
      <c r="AY360" s="187"/>
      <c r="AZ360" s="187"/>
      <c r="BA360" s="187"/>
      <c r="BB360" s="187"/>
      <c r="BC360" s="187"/>
      <c r="BD360" s="187"/>
      <c r="BE360" s="187"/>
      <c r="BF360" s="187"/>
      <c r="BG360" s="187"/>
      <c r="BH360" s="187"/>
      <c r="BI360" s="187"/>
      <c r="BJ360" s="187"/>
      <c r="BK360" s="187"/>
      <c r="BL360" s="187"/>
      <c r="BM360" s="187"/>
      <c r="BN360" s="187"/>
      <c r="BO360" s="187"/>
      <c r="BP360" s="187"/>
      <c r="BQ360" s="187"/>
      <c r="BR360" s="187"/>
      <c r="BS360" s="187"/>
      <c r="BT360" s="187"/>
      <c r="BY360" s="386"/>
    </row>
    <row r="361" spans="1:77" s="385" customFormat="1" ht="20.6">
      <c r="A361" s="187"/>
      <c r="B361" s="187"/>
      <c r="C361" s="187"/>
      <c r="D361" s="187"/>
      <c r="E361" s="187"/>
      <c r="F361" s="187"/>
      <c r="G361" s="187"/>
      <c r="H361" s="187"/>
      <c r="I361" s="187"/>
      <c r="J361" s="187"/>
      <c r="K361" s="187"/>
      <c r="L361" s="187"/>
      <c r="M361" s="187"/>
      <c r="N361" s="187"/>
      <c r="O361" s="187"/>
      <c r="P361" s="187"/>
      <c r="Q361" s="187"/>
      <c r="R361" s="187"/>
      <c r="S361" s="187"/>
      <c r="T361" s="187"/>
      <c r="U361" s="187"/>
      <c r="V361" s="187"/>
      <c r="W361" s="187"/>
      <c r="X361" s="187"/>
      <c r="Y361" s="187"/>
      <c r="Z361" s="187"/>
      <c r="AA361" s="187"/>
      <c r="AB361" s="187"/>
      <c r="AC361" s="187"/>
      <c r="AD361" s="187"/>
      <c r="AE361" s="187"/>
      <c r="AF361" s="187"/>
      <c r="AG361" s="187"/>
      <c r="AH361" s="187"/>
      <c r="AI361" s="187"/>
      <c r="AJ361" s="187"/>
      <c r="AK361" s="187"/>
      <c r="AL361" s="187"/>
      <c r="AM361" s="187"/>
      <c r="AN361" s="187"/>
      <c r="AO361" s="187"/>
      <c r="AP361" s="187"/>
      <c r="AQ361" s="187"/>
      <c r="AR361" s="187"/>
      <c r="AS361" s="187"/>
      <c r="AT361" s="187"/>
      <c r="AU361" s="187"/>
      <c r="AV361" s="187"/>
      <c r="AW361" s="187"/>
      <c r="AX361" s="187"/>
      <c r="AY361" s="187"/>
      <c r="AZ361" s="187"/>
      <c r="BA361" s="187"/>
      <c r="BB361" s="187"/>
      <c r="BC361" s="187"/>
      <c r="BD361" s="187"/>
      <c r="BE361" s="187"/>
      <c r="BF361" s="187"/>
      <c r="BG361" s="187"/>
      <c r="BH361" s="187"/>
      <c r="BI361" s="187"/>
      <c r="BJ361" s="187"/>
      <c r="BK361" s="187"/>
      <c r="BL361" s="187"/>
      <c r="BM361" s="187"/>
      <c r="BN361" s="187"/>
      <c r="BO361" s="187"/>
      <c r="BP361" s="187"/>
      <c r="BQ361" s="187"/>
      <c r="BR361" s="187"/>
      <c r="BS361" s="187"/>
      <c r="BT361" s="187"/>
      <c r="BY361" s="386"/>
    </row>
    <row r="362" spans="1:77" s="385" customFormat="1" ht="20.6">
      <c r="A362" s="187"/>
      <c r="B362" s="187"/>
      <c r="C362" s="187"/>
      <c r="D362" s="187"/>
      <c r="E362" s="187"/>
      <c r="F362" s="187"/>
      <c r="G362" s="187"/>
      <c r="H362" s="187"/>
      <c r="I362" s="187"/>
      <c r="J362" s="187"/>
      <c r="K362" s="187"/>
      <c r="L362" s="187"/>
      <c r="M362" s="187"/>
      <c r="N362" s="187"/>
      <c r="O362" s="187"/>
      <c r="P362" s="187"/>
      <c r="Q362" s="187"/>
      <c r="R362" s="187"/>
      <c r="S362" s="187"/>
      <c r="T362" s="187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187"/>
      <c r="AE362" s="187"/>
      <c r="AF362" s="187"/>
      <c r="AG362" s="187"/>
      <c r="AH362" s="187"/>
      <c r="AI362" s="187"/>
      <c r="AJ362" s="187"/>
      <c r="AK362" s="187"/>
      <c r="AL362" s="187"/>
      <c r="AM362" s="187"/>
      <c r="AN362" s="187"/>
      <c r="AO362" s="187"/>
      <c r="AP362" s="187"/>
      <c r="AQ362" s="187"/>
      <c r="AR362" s="187"/>
      <c r="AS362" s="187"/>
      <c r="AT362" s="187"/>
      <c r="AU362" s="187"/>
      <c r="AV362" s="187"/>
      <c r="AW362" s="187"/>
      <c r="AX362" s="187"/>
      <c r="AY362" s="187"/>
      <c r="AZ362" s="187"/>
      <c r="BA362" s="187"/>
      <c r="BB362" s="187"/>
      <c r="BC362" s="187"/>
      <c r="BD362" s="187"/>
      <c r="BE362" s="187"/>
      <c r="BF362" s="187"/>
      <c r="BG362" s="187"/>
      <c r="BH362" s="187"/>
      <c r="BI362" s="187"/>
      <c r="BJ362" s="187"/>
      <c r="BK362" s="187"/>
      <c r="BL362" s="187"/>
      <c r="BM362" s="187"/>
      <c r="BN362" s="187"/>
      <c r="BO362" s="187"/>
      <c r="BP362" s="187"/>
      <c r="BQ362" s="187"/>
      <c r="BR362" s="187"/>
      <c r="BS362" s="187"/>
      <c r="BT362" s="187"/>
      <c r="BY362" s="386"/>
    </row>
    <row r="363" spans="1:77" s="385" customFormat="1" ht="20.6">
      <c r="A363" s="187"/>
      <c r="B363" s="187"/>
      <c r="C363" s="187"/>
      <c r="D363" s="187"/>
      <c r="E363" s="187"/>
      <c r="F363" s="187"/>
      <c r="G363" s="187"/>
      <c r="H363" s="187"/>
      <c r="I363" s="187"/>
      <c r="J363" s="187"/>
      <c r="K363" s="187"/>
      <c r="L363" s="187"/>
      <c r="M363" s="187"/>
      <c r="N363" s="187"/>
      <c r="O363" s="187"/>
      <c r="P363" s="187"/>
      <c r="Q363" s="187"/>
      <c r="R363" s="187"/>
      <c r="S363" s="187"/>
      <c r="T363" s="187"/>
      <c r="U363" s="187"/>
      <c r="V363" s="187"/>
      <c r="W363" s="187"/>
      <c r="X363" s="187"/>
      <c r="Y363" s="187"/>
      <c r="Z363" s="187"/>
      <c r="AA363" s="187"/>
      <c r="AB363" s="187"/>
      <c r="AC363" s="187"/>
      <c r="AD363" s="187"/>
      <c r="AE363" s="187"/>
      <c r="AF363" s="187"/>
      <c r="AG363" s="187"/>
      <c r="AH363" s="187"/>
      <c r="AI363" s="187"/>
      <c r="AJ363" s="187"/>
      <c r="AK363" s="187"/>
      <c r="AL363" s="187"/>
      <c r="AM363" s="187"/>
      <c r="AN363" s="187"/>
      <c r="AO363" s="187"/>
      <c r="AP363" s="187"/>
      <c r="AQ363" s="187"/>
      <c r="AR363" s="187"/>
      <c r="AS363" s="187"/>
      <c r="AT363" s="187"/>
      <c r="AU363" s="187"/>
      <c r="AV363" s="187"/>
      <c r="AW363" s="187"/>
      <c r="AX363" s="187"/>
      <c r="AY363" s="187"/>
      <c r="AZ363" s="187"/>
      <c r="BA363" s="187"/>
      <c r="BB363" s="187"/>
      <c r="BC363" s="187"/>
      <c r="BD363" s="187"/>
      <c r="BE363" s="187"/>
      <c r="BF363" s="187"/>
      <c r="BG363" s="187"/>
      <c r="BH363" s="187"/>
      <c r="BI363" s="187"/>
      <c r="BJ363" s="187"/>
      <c r="BK363" s="187"/>
      <c r="BL363" s="187"/>
      <c r="BM363" s="187"/>
      <c r="BN363" s="187"/>
      <c r="BO363" s="187"/>
      <c r="BP363" s="187"/>
      <c r="BQ363" s="187"/>
      <c r="BR363" s="187"/>
      <c r="BS363" s="187"/>
      <c r="BT363" s="187"/>
      <c r="BY363" s="386"/>
    </row>
    <row r="364" spans="1:77" s="385" customFormat="1" ht="20.6">
      <c r="A364" s="187"/>
      <c r="B364" s="187"/>
      <c r="C364" s="187"/>
      <c r="D364" s="187"/>
      <c r="E364" s="187"/>
      <c r="F364" s="187"/>
      <c r="G364" s="187"/>
      <c r="H364" s="187"/>
      <c r="I364" s="187"/>
      <c r="J364" s="187"/>
      <c r="K364" s="187"/>
      <c r="L364" s="187"/>
      <c r="M364" s="187"/>
      <c r="N364" s="187"/>
      <c r="O364" s="187"/>
      <c r="P364" s="187"/>
      <c r="Q364" s="187"/>
      <c r="R364" s="187"/>
      <c r="S364" s="187"/>
      <c r="T364" s="187"/>
      <c r="U364" s="187"/>
      <c r="V364" s="187"/>
      <c r="W364" s="187"/>
      <c r="X364" s="187"/>
      <c r="Y364" s="187"/>
      <c r="Z364" s="187"/>
      <c r="AA364" s="187"/>
      <c r="AB364" s="187"/>
      <c r="AC364" s="187"/>
      <c r="AD364" s="187"/>
      <c r="AE364" s="187"/>
      <c r="AF364" s="187"/>
      <c r="AG364" s="187"/>
      <c r="AH364" s="187"/>
      <c r="AI364" s="187"/>
      <c r="AJ364" s="187"/>
      <c r="AK364" s="187"/>
      <c r="AL364" s="187"/>
      <c r="AM364" s="187"/>
      <c r="AN364" s="187"/>
      <c r="AO364" s="187"/>
      <c r="AP364" s="187"/>
      <c r="AQ364" s="187"/>
      <c r="AR364" s="187"/>
      <c r="AS364" s="187"/>
      <c r="AT364" s="187"/>
      <c r="AU364" s="187"/>
      <c r="AV364" s="187"/>
      <c r="AW364" s="187"/>
      <c r="AX364" s="187"/>
      <c r="AY364" s="187"/>
      <c r="AZ364" s="187"/>
      <c r="BA364" s="187"/>
      <c r="BB364" s="187"/>
      <c r="BC364" s="187"/>
      <c r="BD364" s="187"/>
      <c r="BE364" s="187"/>
      <c r="BF364" s="187"/>
      <c r="BG364" s="187"/>
      <c r="BH364" s="187"/>
      <c r="BI364" s="187"/>
      <c r="BJ364" s="187"/>
      <c r="BK364" s="187"/>
      <c r="BL364" s="187"/>
      <c r="BM364" s="187"/>
      <c r="BN364" s="187"/>
      <c r="BO364" s="187"/>
      <c r="BP364" s="187"/>
      <c r="BQ364" s="187"/>
      <c r="BR364" s="187"/>
      <c r="BS364" s="187"/>
      <c r="BT364" s="187"/>
      <c r="BY364" s="386"/>
    </row>
    <row r="365" spans="1:77" s="385" customFormat="1" ht="20.6">
      <c r="A365" s="187"/>
      <c r="B365" s="187"/>
      <c r="C365" s="187"/>
      <c r="D365" s="187"/>
      <c r="E365" s="187"/>
      <c r="F365" s="187"/>
      <c r="G365" s="187"/>
      <c r="H365" s="187"/>
      <c r="I365" s="187"/>
      <c r="J365" s="187"/>
      <c r="K365" s="187"/>
      <c r="L365" s="187"/>
      <c r="M365" s="187"/>
      <c r="N365" s="187"/>
      <c r="O365" s="187"/>
      <c r="P365" s="187"/>
      <c r="Q365" s="187"/>
      <c r="R365" s="187"/>
      <c r="S365" s="187"/>
      <c r="T365" s="187"/>
      <c r="U365" s="187"/>
      <c r="V365" s="187"/>
      <c r="W365" s="187"/>
      <c r="X365" s="187"/>
      <c r="Y365" s="187"/>
      <c r="Z365" s="187"/>
      <c r="AA365" s="187"/>
      <c r="AB365" s="187"/>
      <c r="AC365" s="187"/>
      <c r="AD365" s="187"/>
      <c r="AE365" s="187"/>
      <c r="AF365" s="187"/>
      <c r="AG365" s="187"/>
      <c r="AH365" s="187"/>
      <c r="AI365" s="187"/>
      <c r="AJ365" s="187"/>
      <c r="AK365" s="187"/>
      <c r="AL365" s="187"/>
      <c r="AM365" s="187"/>
      <c r="AN365" s="187"/>
      <c r="AO365" s="187"/>
      <c r="AP365" s="187"/>
      <c r="AQ365" s="187"/>
      <c r="AR365" s="187"/>
      <c r="AS365" s="187"/>
      <c r="AT365" s="187"/>
      <c r="AU365" s="187"/>
      <c r="AV365" s="187"/>
      <c r="AW365" s="187"/>
      <c r="AX365" s="187"/>
      <c r="AY365" s="187"/>
      <c r="AZ365" s="187"/>
      <c r="BA365" s="187"/>
      <c r="BB365" s="187"/>
      <c r="BC365" s="187"/>
      <c r="BD365" s="187"/>
      <c r="BE365" s="187"/>
      <c r="BF365" s="187"/>
      <c r="BG365" s="187"/>
      <c r="BH365" s="187"/>
      <c r="BI365" s="187"/>
      <c r="BJ365" s="187"/>
      <c r="BK365" s="187"/>
      <c r="BL365" s="187"/>
      <c r="BM365" s="187"/>
      <c r="BN365" s="187"/>
      <c r="BO365" s="187"/>
      <c r="BP365" s="187"/>
      <c r="BQ365" s="187"/>
      <c r="BR365" s="187"/>
      <c r="BS365" s="187"/>
      <c r="BT365" s="187"/>
      <c r="BY365" s="386"/>
    </row>
    <row r="366" spans="1:77" s="385" customFormat="1" ht="20.6">
      <c r="A366" s="187"/>
      <c r="B366" s="187"/>
      <c r="C366" s="187"/>
      <c r="D366" s="187"/>
      <c r="E366" s="187"/>
      <c r="F366" s="187"/>
      <c r="G366" s="187"/>
      <c r="H366" s="187"/>
      <c r="I366" s="187"/>
      <c r="J366" s="187"/>
      <c r="K366" s="187"/>
      <c r="L366" s="187"/>
      <c r="M366" s="187"/>
      <c r="N366" s="187"/>
      <c r="O366" s="187"/>
      <c r="P366" s="187"/>
      <c r="Q366" s="187"/>
      <c r="R366" s="187"/>
      <c r="S366" s="187"/>
      <c r="T366" s="187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7"/>
      <c r="AT366" s="187"/>
      <c r="AU366" s="187"/>
      <c r="AV366" s="187"/>
      <c r="AW366" s="187"/>
      <c r="AX366" s="187"/>
      <c r="AY366" s="187"/>
      <c r="AZ366" s="187"/>
      <c r="BA366" s="187"/>
      <c r="BB366" s="187"/>
      <c r="BC366" s="187"/>
      <c r="BD366" s="187"/>
      <c r="BE366" s="187"/>
      <c r="BF366" s="187"/>
      <c r="BG366" s="187"/>
      <c r="BH366" s="187"/>
      <c r="BI366" s="187"/>
      <c r="BJ366" s="187"/>
      <c r="BK366" s="187"/>
      <c r="BL366" s="187"/>
      <c r="BM366" s="187"/>
      <c r="BN366" s="187"/>
      <c r="BO366" s="187"/>
      <c r="BP366" s="187"/>
      <c r="BQ366" s="187"/>
      <c r="BR366" s="187"/>
      <c r="BS366" s="187"/>
      <c r="BT366" s="187"/>
      <c r="BY366" s="386"/>
    </row>
    <row r="367" spans="1:77" s="385" customFormat="1" ht="20.6">
      <c r="A367" s="187"/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  <c r="O367" s="187"/>
      <c r="P367" s="187"/>
      <c r="Q367" s="187"/>
      <c r="R367" s="187"/>
      <c r="S367" s="187"/>
      <c r="T367" s="187"/>
      <c r="U367" s="187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7"/>
      <c r="AT367" s="187"/>
      <c r="AU367" s="187"/>
      <c r="AV367" s="187"/>
      <c r="AW367" s="187"/>
      <c r="AX367" s="187"/>
      <c r="AY367" s="187"/>
      <c r="AZ367" s="187"/>
      <c r="BA367" s="187"/>
      <c r="BB367" s="187"/>
      <c r="BC367" s="187"/>
      <c r="BD367" s="187"/>
      <c r="BE367" s="187"/>
      <c r="BF367" s="187"/>
      <c r="BG367" s="187"/>
      <c r="BH367" s="187"/>
      <c r="BI367" s="187"/>
      <c r="BJ367" s="187"/>
      <c r="BK367" s="187"/>
      <c r="BL367" s="187"/>
      <c r="BM367" s="187"/>
      <c r="BN367" s="187"/>
      <c r="BO367" s="187"/>
      <c r="BP367" s="187"/>
      <c r="BQ367" s="187"/>
      <c r="BR367" s="187"/>
      <c r="BS367" s="187"/>
      <c r="BT367" s="187"/>
      <c r="BY367" s="386"/>
    </row>
    <row r="368" spans="1:77" s="385" customFormat="1" ht="20.6">
      <c r="A368" s="187"/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  <c r="O368" s="187"/>
      <c r="P368" s="187"/>
      <c r="Q368" s="187"/>
      <c r="R368" s="187"/>
      <c r="S368" s="187"/>
      <c r="T368" s="187"/>
      <c r="U368" s="187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7"/>
      <c r="AT368" s="187"/>
      <c r="AU368" s="187"/>
      <c r="AV368" s="187"/>
      <c r="AW368" s="187"/>
      <c r="AX368" s="187"/>
      <c r="AY368" s="187"/>
      <c r="AZ368" s="187"/>
      <c r="BA368" s="187"/>
      <c r="BB368" s="187"/>
      <c r="BC368" s="187"/>
      <c r="BD368" s="187"/>
      <c r="BE368" s="187"/>
      <c r="BF368" s="187"/>
      <c r="BG368" s="187"/>
      <c r="BH368" s="187"/>
      <c r="BI368" s="187"/>
      <c r="BJ368" s="187"/>
      <c r="BK368" s="187"/>
      <c r="BL368" s="187"/>
      <c r="BM368" s="187"/>
      <c r="BN368" s="187"/>
      <c r="BO368" s="187"/>
      <c r="BP368" s="187"/>
      <c r="BQ368" s="187"/>
      <c r="BR368" s="187"/>
      <c r="BS368" s="187"/>
      <c r="BT368" s="187"/>
      <c r="BY368" s="386"/>
    </row>
    <row r="369" spans="1:77" s="385" customFormat="1" ht="20.6">
      <c r="A369" s="187"/>
      <c r="B369" s="187"/>
      <c r="C369" s="187"/>
      <c r="D369" s="187"/>
      <c r="E369" s="187"/>
      <c r="F369" s="187"/>
      <c r="G369" s="187"/>
      <c r="H369" s="187"/>
      <c r="I369" s="187"/>
      <c r="J369" s="187"/>
      <c r="K369" s="187"/>
      <c r="L369" s="187"/>
      <c r="M369" s="187"/>
      <c r="N369" s="187"/>
      <c r="O369" s="187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7"/>
      <c r="AT369" s="187"/>
      <c r="AU369" s="187"/>
      <c r="AV369" s="187"/>
      <c r="AW369" s="187"/>
      <c r="AX369" s="187"/>
      <c r="AY369" s="187"/>
      <c r="AZ369" s="187"/>
      <c r="BA369" s="187"/>
      <c r="BB369" s="187"/>
      <c r="BC369" s="187"/>
      <c r="BD369" s="187"/>
      <c r="BE369" s="187"/>
      <c r="BF369" s="187"/>
      <c r="BG369" s="187"/>
      <c r="BH369" s="187"/>
      <c r="BI369" s="187"/>
      <c r="BJ369" s="187"/>
      <c r="BK369" s="187"/>
      <c r="BL369" s="187"/>
      <c r="BM369" s="187"/>
      <c r="BN369" s="187"/>
      <c r="BO369" s="187"/>
      <c r="BP369" s="187"/>
      <c r="BQ369" s="187"/>
      <c r="BR369" s="187"/>
      <c r="BS369" s="187"/>
      <c r="BT369" s="187"/>
      <c r="BY369" s="386"/>
    </row>
    <row r="370" spans="1:77" s="385" customFormat="1" ht="20.6">
      <c r="A370" s="187"/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  <c r="O370" s="187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7"/>
      <c r="AT370" s="187"/>
      <c r="AU370" s="187"/>
      <c r="AV370" s="187"/>
      <c r="AW370" s="187"/>
      <c r="AX370" s="187"/>
      <c r="AY370" s="187"/>
      <c r="AZ370" s="187"/>
      <c r="BA370" s="187"/>
      <c r="BB370" s="187"/>
      <c r="BC370" s="187"/>
      <c r="BD370" s="187"/>
      <c r="BE370" s="187"/>
      <c r="BF370" s="187"/>
      <c r="BG370" s="187"/>
      <c r="BH370" s="187"/>
      <c r="BI370" s="187"/>
      <c r="BJ370" s="187"/>
      <c r="BK370" s="187"/>
      <c r="BL370" s="187"/>
      <c r="BM370" s="187"/>
      <c r="BN370" s="187"/>
      <c r="BO370" s="187"/>
      <c r="BP370" s="187"/>
      <c r="BQ370" s="187"/>
      <c r="BR370" s="187"/>
      <c r="BS370" s="187"/>
      <c r="BT370" s="187"/>
      <c r="BY370" s="386"/>
    </row>
    <row r="371" spans="1:77" s="385" customFormat="1" ht="20.6">
      <c r="A371" s="187"/>
      <c r="B371" s="187"/>
      <c r="C371" s="187"/>
      <c r="D371" s="187"/>
      <c r="E371" s="187"/>
      <c r="F371" s="187"/>
      <c r="G371" s="187"/>
      <c r="H371" s="187"/>
      <c r="I371" s="187"/>
      <c r="J371" s="187"/>
      <c r="K371" s="187"/>
      <c r="L371" s="187"/>
      <c r="M371" s="187"/>
      <c r="N371" s="187"/>
      <c r="O371" s="187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7"/>
      <c r="AT371" s="187"/>
      <c r="AU371" s="187"/>
      <c r="AV371" s="187"/>
      <c r="AW371" s="187"/>
      <c r="AX371" s="187"/>
      <c r="AY371" s="187"/>
      <c r="AZ371" s="187"/>
      <c r="BA371" s="187"/>
      <c r="BB371" s="187"/>
      <c r="BC371" s="187"/>
      <c r="BD371" s="187"/>
      <c r="BE371" s="187"/>
      <c r="BF371" s="187"/>
      <c r="BG371" s="187"/>
      <c r="BH371" s="187"/>
      <c r="BI371" s="187"/>
      <c r="BJ371" s="187"/>
      <c r="BK371" s="187"/>
      <c r="BL371" s="187"/>
      <c r="BM371" s="187"/>
      <c r="BN371" s="187"/>
      <c r="BO371" s="187"/>
      <c r="BP371" s="187"/>
      <c r="BQ371" s="187"/>
      <c r="BR371" s="187"/>
      <c r="BS371" s="187"/>
      <c r="BT371" s="187"/>
      <c r="BY371" s="386"/>
    </row>
    <row r="372" spans="1:77" s="385" customFormat="1" ht="20.6">
      <c r="A372" s="187"/>
      <c r="B372" s="187"/>
      <c r="C372" s="187"/>
      <c r="D372" s="187"/>
      <c r="E372" s="187"/>
      <c r="F372" s="187"/>
      <c r="G372" s="187"/>
      <c r="H372" s="187"/>
      <c r="I372" s="187"/>
      <c r="J372" s="187"/>
      <c r="K372" s="187"/>
      <c r="L372" s="187"/>
      <c r="M372" s="187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7"/>
      <c r="AT372" s="187"/>
      <c r="AU372" s="187"/>
      <c r="AV372" s="187"/>
      <c r="AW372" s="187"/>
      <c r="AX372" s="187"/>
      <c r="AY372" s="187"/>
      <c r="AZ372" s="187"/>
      <c r="BA372" s="187"/>
      <c r="BB372" s="187"/>
      <c r="BC372" s="187"/>
      <c r="BD372" s="187"/>
      <c r="BE372" s="187"/>
      <c r="BF372" s="187"/>
      <c r="BG372" s="187"/>
      <c r="BH372" s="187"/>
      <c r="BI372" s="187"/>
      <c r="BJ372" s="187"/>
      <c r="BK372" s="187"/>
      <c r="BL372" s="187"/>
      <c r="BM372" s="187"/>
      <c r="BN372" s="187"/>
      <c r="BO372" s="187"/>
      <c r="BP372" s="187"/>
      <c r="BQ372" s="187"/>
      <c r="BR372" s="187"/>
      <c r="BS372" s="187"/>
      <c r="BT372" s="187"/>
      <c r="BY372" s="386"/>
    </row>
    <row r="373" spans="1:77" s="385" customFormat="1" ht="20.6">
      <c r="A373" s="187"/>
      <c r="B373" s="187"/>
      <c r="C373" s="187"/>
      <c r="D373" s="187"/>
      <c r="E373" s="187"/>
      <c r="F373" s="187"/>
      <c r="G373" s="187"/>
      <c r="H373" s="187"/>
      <c r="I373" s="187"/>
      <c r="J373" s="187"/>
      <c r="K373" s="187"/>
      <c r="L373" s="187"/>
      <c r="M373" s="187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7"/>
      <c r="AT373" s="187"/>
      <c r="AU373" s="187"/>
      <c r="AV373" s="187"/>
      <c r="AW373" s="187"/>
      <c r="AX373" s="187"/>
      <c r="AY373" s="187"/>
      <c r="AZ373" s="187"/>
      <c r="BA373" s="187"/>
      <c r="BB373" s="187"/>
      <c r="BC373" s="187"/>
      <c r="BD373" s="187"/>
      <c r="BE373" s="187"/>
      <c r="BF373" s="187"/>
      <c r="BG373" s="187"/>
      <c r="BH373" s="187"/>
      <c r="BI373" s="187"/>
      <c r="BJ373" s="187"/>
      <c r="BK373" s="187"/>
      <c r="BL373" s="187"/>
      <c r="BM373" s="187"/>
      <c r="BN373" s="187"/>
      <c r="BO373" s="187"/>
      <c r="BP373" s="187"/>
      <c r="BQ373" s="187"/>
      <c r="BR373" s="187"/>
      <c r="BS373" s="187"/>
      <c r="BT373" s="187"/>
      <c r="BY373" s="386"/>
    </row>
    <row r="374" spans="1:77" s="385" customFormat="1" ht="20.6">
      <c r="A374" s="187"/>
      <c r="B374" s="187"/>
      <c r="C374" s="187"/>
      <c r="D374" s="187"/>
      <c r="E374" s="187"/>
      <c r="F374" s="187"/>
      <c r="G374" s="187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7"/>
      <c r="AT374" s="187"/>
      <c r="AU374" s="187"/>
      <c r="AV374" s="187"/>
      <c r="AW374" s="187"/>
      <c r="AX374" s="187"/>
      <c r="AY374" s="187"/>
      <c r="AZ374" s="187"/>
      <c r="BA374" s="187"/>
      <c r="BB374" s="187"/>
      <c r="BC374" s="187"/>
      <c r="BD374" s="187"/>
      <c r="BE374" s="187"/>
      <c r="BF374" s="187"/>
      <c r="BG374" s="187"/>
      <c r="BH374" s="187"/>
      <c r="BI374" s="187"/>
      <c r="BJ374" s="187"/>
      <c r="BK374" s="187"/>
      <c r="BL374" s="187"/>
      <c r="BM374" s="187"/>
      <c r="BN374" s="187"/>
      <c r="BO374" s="187"/>
      <c r="BP374" s="187"/>
      <c r="BQ374" s="187"/>
      <c r="BR374" s="187"/>
      <c r="BS374" s="187"/>
      <c r="BT374" s="187"/>
      <c r="BY374" s="386"/>
    </row>
    <row r="375" spans="1:77" s="385" customFormat="1" ht="20.6">
      <c r="A375" s="187"/>
      <c r="B375" s="187"/>
      <c r="C375" s="187"/>
      <c r="D375" s="187"/>
      <c r="E375" s="187"/>
      <c r="F375" s="187"/>
      <c r="G375" s="187"/>
      <c r="H375" s="187"/>
      <c r="I375" s="187"/>
      <c r="J375" s="187"/>
      <c r="K375" s="187"/>
      <c r="L375" s="187"/>
      <c r="M375" s="187"/>
      <c r="N375" s="187"/>
      <c r="O375" s="187"/>
      <c r="P375" s="187"/>
      <c r="Q375" s="187"/>
      <c r="R375" s="187"/>
      <c r="S375" s="187"/>
      <c r="T375" s="187"/>
      <c r="U375" s="187"/>
      <c r="V375" s="187"/>
      <c r="W375" s="187"/>
      <c r="X375" s="187"/>
      <c r="Y375" s="187"/>
      <c r="Z375" s="187"/>
      <c r="AA375" s="187"/>
      <c r="AB375" s="187"/>
      <c r="AC375" s="187"/>
      <c r="AD375" s="187"/>
      <c r="AE375" s="187"/>
      <c r="AF375" s="187"/>
      <c r="AG375" s="187"/>
      <c r="AH375" s="187"/>
      <c r="AI375" s="187"/>
      <c r="AJ375" s="187"/>
      <c r="AK375" s="187"/>
      <c r="AL375" s="187"/>
      <c r="AM375" s="187"/>
      <c r="AN375" s="187"/>
      <c r="AO375" s="187"/>
      <c r="AP375" s="187"/>
      <c r="AQ375" s="187"/>
      <c r="AR375" s="187"/>
      <c r="AS375" s="187"/>
      <c r="AT375" s="187"/>
      <c r="AU375" s="187"/>
      <c r="AV375" s="187"/>
      <c r="AW375" s="187"/>
      <c r="AX375" s="187"/>
      <c r="AY375" s="187"/>
      <c r="AZ375" s="187"/>
      <c r="BA375" s="187"/>
      <c r="BB375" s="187"/>
      <c r="BC375" s="187"/>
      <c r="BD375" s="187"/>
      <c r="BE375" s="187"/>
      <c r="BF375" s="187"/>
      <c r="BG375" s="187"/>
      <c r="BH375" s="187"/>
      <c r="BI375" s="187"/>
      <c r="BJ375" s="187"/>
      <c r="BK375" s="187"/>
      <c r="BL375" s="187"/>
      <c r="BM375" s="187"/>
      <c r="BN375" s="187"/>
      <c r="BO375" s="187"/>
      <c r="BP375" s="187"/>
      <c r="BQ375" s="187"/>
      <c r="BR375" s="187"/>
      <c r="BS375" s="187"/>
      <c r="BT375" s="187"/>
      <c r="BY375" s="386"/>
    </row>
    <row r="376" spans="1:77" s="385" customFormat="1" ht="20.6">
      <c r="A376" s="187"/>
      <c r="B376" s="187"/>
      <c r="C376" s="187"/>
      <c r="D376" s="187"/>
      <c r="E376" s="187"/>
      <c r="F376" s="187"/>
      <c r="G376" s="187"/>
      <c r="H376" s="187"/>
      <c r="I376" s="187"/>
      <c r="J376" s="187"/>
      <c r="K376" s="187"/>
      <c r="L376" s="187"/>
      <c r="M376" s="187"/>
      <c r="N376" s="187"/>
      <c r="O376" s="187"/>
      <c r="P376" s="187"/>
      <c r="Q376" s="187"/>
      <c r="R376" s="187"/>
      <c r="S376" s="187"/>
      <c r="T376" s="187"/>
      <c r="U376" s="187"/>
      <c r="V376" s="187"/>
      <c r="W376" s="187"/>
      <c r="X376" s="187"/>
      <c r="Y376" s="187"/>
      <c r="Z376" s="187"/>
      <c r="AA376" s="187"/>
      <c r="AB376" s="187"/>
      <c r="AC376" s="187"/>
      <c r="AD376" s="187"/>
      <c r="AE376" s="187"/>
      <c r="AF376" s="187"/>
      <c r="AG376" s="187"/>
      <c r="AH376" s="187"/>
      <c r="AI376" s="187"/>
      <c r="AJ376" s="187"/>
      <c r="AK376" s="187"/>
      <c r="AL376" s="187"/>
      <c r="AM376" s="187"/>
      <c r="AN376" s="187"/>
      <c r="AO376" s="187"/>
      <c r="AP376" s="187"/>
      <c r="AQ376" s="187"/>
      <c r="AR376" s="187"/>
      <c r="AS376" s="187"/>
      <c r="AT376" s="187"/>
      <c r="AU376" s="187"/>
      <c r="AV376" s="187"/>
      <c r="AW376" s="187"/>
      <c r="AX376" s="187"/>
      <c r="AY376" s="187"/>
      <c r="AZ376" s="187"/>
      <c r="BA376" s="187"/>
      <c r="BB376" s="187"/>
      <c r="BC376" s="187"/>
      <c r="BD376" s="187"/>
      <c r="BE376" s="187"/>
      <c r="BF376" s="187"/>
      <c r="BG376" s="187"/>
      <c r="BH376" s="187"/>
      <c r="BI376" s="187"/>
      <c r="BJ376" s="187"/>
      <c r="BK376" s="187"/>
      <c r="BL376" s="187"/>
      <c r="BM376" s="187"/>
      <c r="BN376" s="187"/>
      <c r="BO376" s="187"/>
      <c r="BP376" s="187"/>
      <c r="BQ376" s="187"/>
      <c r="BR376" s="187"/>
      <c r="BS376" s="187"/>
      <c r="BT376" s="187"/>
      <c r="BY376" s="386"/>
    </row>
    <row r="377" spans="1:77" s="385" customFormat="1" ht="20.6">
      <c r="A377" s="187"/>
      <c r="B377" s="187"/>
      <c r="C377" s="187"/>
      <c r="D377" s="187"/>
      <c r="E377" s="187"/>
      <c r="F377" s="187"/>
      <c r="G377" s="187"/>
      <c r="H377" s="187"/>
      <c r="I377" s="187"/>
      <c r="J377" s="187"/>
      <c r="K377" s="187"/>
      <c r="L377" s="187"/>
      <c r="M377" s="187"/>
      <c r="N377" s="187"/>
      <c r="O377" s="187"/>
      <c r="P377" s="187"/>
      <c r="Q377" s="187"/>
      <c r="R377" s="187"/>
      <c r="S377" s="187"/>
      <c r="T377" s="187"/>
      <c r="U377" s="187"/>
      <c r="V377" s="187"/>
      <c r="W377" s="187"/>
      <c r="X377" s="187"/>
      <c r="Y377" s="187"/>
      <c r="Z377" s="187"/>
      <c r="AA377" s="187"/>
      <c r="AB377" s="187"/>
      <c r="AC377" s="187"/>
      <c r="AD377" s="187"/>
      <c r="AE377" s="187"/>
      <c r="AF377" s="187"/>
      <c r="AG377" s="187"/>
      <c r="AH377" s="187"/>
      <c r="AI377" s="187"/>
      <c r="AJ377" s="187"/>
      <c r="AK377" s="187"/>
      <c r="AL377" s="187"/>
      <c r="AM377" s="187"/>
      <c r="AN377" s="187"/>
      <c r="AO377" s="187"/>
      <c r="AP377" s="187"/>
      <c r="AQ377" s="187"/>
      <c r="AR377" s="187"/>
      <c r="AS377" s="187"/>
      <c r="AT377" s="187"/>
      <c r="AU377" s="187"/>
      <c r="AV377" s="187"/>
      <c r="AW377" s="187"/>
      <c r="AX377" s="187"/>
      <c r="AY377" s="187"/>
      <c r="AZ377" s="187"/>
      <c r="BA377" s="187"/>
      <c r="BB377" s="187"/>
      <c r="BC377" s="187"/>
      <c r="BD377" s="187"/>
      <c r="BE377" s="187"/>
      <c r="BF377" s="187"/>
      <c r="BG377" s="187"/>
      <c r="BH377" s="187"/>
      <c r="BI377" s="187"/>
      <c r="BJ377" s="187"/>
      <c r="BK377" s="187"/>
      <c r="BL377" s="187"/>
      <c r="BM377" s="187"/>
      <c r="BN377" s="187"/>
      <c r="BO377" s="187"/>
      <c r="BP377" s="187"/>
      <c r="BQ377" s="187"/>
      <c r="BR377" s="187"/>
      <c r="BS377" s="187"/>
      <c r="BT377" s="187"/>
      <c r="BY377" s="386"/>
    </row>
    <row r="378" spans="1:77" s="385" customFormat="1" ht="20.6">
      <c r="A378" s="187"/>
      <c r="B378" s="187"/>
      <c r="C378" s="187"/>
      <c r="D378" s="187"/>
      <c r="E378" s="187"/>
      <c r="F378" s="187"/>
      <c r="G378" s="187"/>
      <c r="H378" s="187"/>
      <c r="I378" s="187"/>
      <c r="J378" s="187"/>
      <c r="K378" s="187"/>
      <c r="L378" s="187"/>
      <c r="M378" s="187"/>
      <c r="N378" s="187"/>
      <c r="O378" s="187"/>
      <c r="P378" s="187"/>
      <c r="Q378" s="187"/>
      <c r="R378" s="187"/>
      <c r="S378" s="187"/>
      <c r="T378" s="187"/>
      <c r="U378" s="187"/>
      <c r="V378" s="187"/>
      <c r="W378" s="187"/>
      <c r="X378" s="187"/>
      <c r="Y378" s="187"/>
      <c r="Z378" s="187"/>
      <c r="AA378" s="187"/>
      <c r="AB378" s="187"/>
      <c r="AC378" s="187"/>
      <c r="AD378" s="187"/>
      <c r="AE378" s="187"/>
      <c r="AF378" s="187"/>
      <c r="AG378" s="187"/>
      <c r="AH378" s="187"/>
      <c r="AI378" s="187"/>
      <c r="AJ378" s="187"/>
      <c r="AK378" s="187"/>
      <c r="AL378" s="187"/>
      <c r="AM378" s="187"/>
      <c r="AN378" s="187"/>
      <c r="AO378" s="187"/>
      <c r="AP378" s="187"/>
      <c r="AQ378" s="187"/>
      <c r="AR378" s="187"/>
      <c r="AS378" s="187"/>
      <c r="AT378" s="187"/>
      <c r="AU378" s="187"/>
      <c r="AV378" s="187"/>
      <c r="AW378" s="187"/>
      <c r="AX378" s="187"/>
      <c r="AY378" s="187"/>
      <c r="AZ378" s="187"/>
      <c r="BA378" s="187"/>
      <c r="BB378" s="187"/>
      <c r="BC378" s="187"/>
      <c r="BD378" s="187"/>
      <c r="BE378" s="187"/>
      <c r="BF378" s="187"/>
      <c r="BG378" s="187"/>
      <c r="BH378" s="187"/>
      <c r="BI378" s="187"/>
      <c r="BJ378" s="187"/>
      <c r="BK378" s="187"/>
      <c r="BL378" s="187"/>
      <c r="BM378" s="187"/>
      <c r="BN378" s="187"/>
      <c r="BO378" s="187"/>
      <c r="BP378" s="187"/>
      <c r="BQ378" s="187"/>
      <c r="BR378" s="187"/>
      <c r="BS378" s="187"/>
      <c r="BT378" s="187"/>
      <c r="BY378" s="386"/>
    </row>
    <row r="379" spans="1:77" s="385" customFormat="1" ht="20.6">
      <c r="A379" s="187"/>
      <c r="B379" s="187"/>
      <c r="C379" s="187"/>
      <c r="D379" s="187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  <c r="P379" s="187"/>
      <c r="Q379" s="187"/>
      <c r="R379" s="187"/>
      <c r="S379" s="187"/>
      <c r="T379" s="187"/>
      <c r="U379" s="187"/>
      <c r="V379" s="187"/>
      <c r="W379" s="187"/>
      <c r="X379" s="187"/>
      <c r="Y379" s="187"/>
      <c r="Z379" s="187"/>
      <c r="AA379" s="187"/>
      <c r="AB379" s="187"/>
      <c r="AC379" s="187"/>
      <c r="AD379" s="187"/>
      <c r="AE379" s="187"/>
      <c r="AF379" s="187"/>
      <c r="AG379" s="187"/>
      <c r="AH379" s="187"/>
      <c r="AI379" s="187"/>
      <c r="AJ379" s="187"/>
      <c r="AK379" s="187"/>
      <c r="AL379" s="187"/>
      <c r="AM379" s="187"/>
      <c r="AN379" s="187"/>
      <c r="AO379" s="187"/>
      <c r="AP379" s="187"/>
      <c r="AQ379" s="187"/>
      <c r="AR379" s="187"/>
      <c r="AS379" s="187"/>
      <c r="AT379" s="187"/>
      <c r="AU379" s="187"/>
      <c r="AV379" s="187"/>
      <c r="AW379" s="187"/>
      <c r="AX379" s="187"/>
      <c r="AY379" s="187"/>
      <c r="AZ379" s="187"/>
      <c r="BA379" s="187"/>
      <c r="BB379" s="187"/>
      <c r="BC379" s="187"/>
      <c r="BD379" s="187"/>
      <c r="BE379" s="187"/>
      <c r="BF379" s="187"/>
      <c r="BG379" s="187"/>
      <c r="BH379" s="187"/>
      <c r="BI379" s="187"/>
      <c r="BJ379" s="187"/>
      <c r="BK379" s="187"/>
      <c r="BL379" s="187"/>
      <c r="BM379" s="187"/>
      <c r="BN379" s="187"/>
      <c r="BO379" s="187"/>
      <c r="BP379" s="187"/>
      <c r="BQ379" s="187"/>
      <c r="BR379" s="187"/>
      <c r="BS379" s="187"/>
      <c r="BT379" s="187"/>
      <c r="BY379" s="386"/>
    </row>
    <row r="380" spans="1:77" s="385" customFormat="1" ht="20.6">
      <c r="A380" s="187"/>
      <c r="B380" s="187"/>
      <c r="C380" s="187"/>
      <c r="D380" s="187"/>
      <c r="E380" s="187"/>
      <c r="F380" s="187"/>
      <c r="G380" s="187"/>
      <c r="H380" s="187"/>
      <c r="I380" s="187"/>
      <c r="J380" s="187"/>
      <c r="K380" s="187"/>
      <c r="L380" s="187"/>
      <c r="M380" s="187"/>
      <c r="N380" s="187"/>
      <c r="O380" s="187"/>
      <c r="P380" s="187"/>
      <c r="Q380" s="187"/>
      <c r="R380" s="187"/>
      <c r="S380" s="187"/>
      <c r="T380" s="187"/>
      <c r="U380" s="187"/>
      <c r="V380" s="187"/>
      <c r="W380" s="187"/>
      <c r="X380" s="187"/>
      <c r="Y380" s="187"/>
      <c r="Z380" s="187"/>
      <c r="AA380" s="187"/>
      <c r="AB380" s="187"/>
      <c r="AC380" s="187"/>
      <c r="AD380" s="187"/>
      <c r="AE380" s="187"/>
      <c r="AF380" s="187"/>
      <c r="AG380" s="187"/>
      <c r="AH380" s="187"/>
      <c r="AI380" s="187"/>
      <c r="AJ380" s="187"/>
      <c r="AK380" s="187"/>
      <c r="AL380" s="187"/>
      <c r="AM380" s="187"/>
      <c r="AN380" s="187"/>
      <c r="AO380" s="187"/>
      <c r="AP380" s="187"/>
      <c r="AQ380" s="187"/>
      <c r="AR380" s="187"/>
      <c r="AS380" s="187"/>
      <c r="AT380" s="187"/>
      <c r="AU380" s="187"/>
      <c r="AV380" s="187"/>
      <c r="AW380" s="187"/>
      <c r="AX380" s="187"/>
      <c r="AY380" s="187"/>
      <c r="AZ380" s="187"/>
      <c r="BA380" s="187"/>
      <c r="BB380" s="187"/>
      <c r="BC380" s="187"/>
      <c r="BD380" s="187"/>
      <c r="BE380" s="187"/>
      <c r="BF380" s="187"/>
      <c r="BG380" s="187"/>
      <c r="BH380" s="187"/>
      <c r="BI380" s="187"/>
      <c r="BJ380" s="187"/>
      <c r="BK380" s="187"/>
      <c r="BL380" s="187"/>
      <c r="BM380" s="187"/>
      <c r="BN380" s="187"/>
      <c r="BO380" s="187"/>
      <c r="BP380" s="187"/>
      <c r="BQ380" s="187"/>
      <c r="BR380" s="187"/>
      <c r="BS380" s="187"/>
      <c r="BT380" s="187"/>
      <c r="BY380" s="386"/>
    </row>
    <row r="381" spans="1:77" s="385" customFormat="1" ht="20.6">
      <c r="A381" s="187"/>
      <c r="B381" s="187"/>
      <c r="C381" s="187"/>
      <c r="D381" s="187"/>
      <c r="E381" s="187"/>
      <c r="F381" s="187"/>
      <c r="G381" s="187"/>
      <c r="H381" s="187"/>
      <c r="I381" s="187"/>
      <c r="J381" s="187"/>
      <c r="K381" s="187"/>
      <c r="L381" s="187"/>
      <c r="M381" s="187"/>
      <c r="N381" s="187"/>
      <c r="O381" s="187"/>
      <c r="P381" s="187"/>
      <c r="Q381" s="187"/>
      <c r="R381" s="187"/>
      <c r="S381" s="187"/>
      <c r="T381" s="187"/>
      <c r="U381" s="187"/>
      <c r="V381" s="187"/>
      <c r="W381" s="187"/>
      <c r="X381" s="187"/>
      <c r="Y381" s="187"/>
      <c r="Z381" s="187"/>
      <c r="AA381" s="187"/>
      <c r="AB381" s="187"/>
      <c r="AC381" s="187"/>
      <c r="AD381" s="187"/>
      <c r="AE381" s="187"/>
      <c r="AF381" s="187"/>
      <c r="AG381" s="187"/>
      <c r="AH381" s="187"/>
      <c r="AI381" s="187"/>
      <c r="AJ381" s="187"/>
      <c r="AK381" s="187"/>
      <c r="AL381" s="187"/>
      <c r="AM381" s="187"/>
      <c r="AN381" s="187"/>
      <c r="AO381" s="187"/>
      <c r="AP381" s="187"/>
      <c r="AQ381" s="187"/>
      <c r="AR381" s="187"/>
      <c r="AS381" s="187"/>
      <c r="AT381" s="187"/>
      <c r="AU381" s="187"/>
      <c r="AV381" s="187"/>
      <c r="AW381" s="187"/>
      <c r="AX381" s="187"/>
      <c r="AY381" s="187"/>
      <c r="AZ381" s="187"/>
      <c r="BA381" s="187"/>
      <c r="BB381" s="187"/>
      <c r="BC381" s="187"/>
      <c r="BD381" s="187"/>
      <c r="BE381" s="187"/>
      <c r="BF381" s="187"/>
      <c r="BG381" s="187"/>
      <c r="BH381" s="187"/>
      <c r="BI381" s="187"/>
      <c r="BJ381" s="187"/>
      <c r="BK381" s="187"/>
      <c r="BL381" s="187"/>
      <c r="BM381" s="187"/>
      <c r="BN381" s="187"/>
      <c r="BO381" s="187"/>
      <c r="BP381" s="187"/>
      <c r="BQ381" s="187"/>
      <c r="BR381" s="187"/>
      <c r="BS381" s="187"/>
      <c r="BT381" s="187"/>
      <c r="BY381" s="386"/>
    </row>
    <row r="382" spans="1:77" s="385" customFormat="1" ht="20.6">
      <c r="A382" s="187"/>
      <c r="B382" s="187"/>
      <c r="C382" s="187"/>
      <c r="D382" s="187"/>
      <c r="E382" s="187"/>
      <c r="F382" s="187"/>
      <c r="G382" s="187"/>
      <c r="H382" s="187"/>
      <c r="I382" s="187"/>
      <c r="J382" s="187"/>
      <c r="K382" s="187"/>
      <c r="L382" s="187"/>
      <c r="M382" s="187"/>
      <c r="N382" s="187"/>
      <c r="O382" s="187"/>
      <c r="P382" s="187"/>
      <c r="Q382" s="187"/>
      <c r="R382" s="187"/>
      <c r="S382" s="187"/>
      <c r="T382" s="187"/>
      <c r="U382" s="187"/>
      <c r="V382" s="187"/>
      <c r="W382" s="187"/>
      <c r="X382" s="187"/>
      <c r="Y382" s="187"/>
      <c r="Z382" s="187"/>
      <c r="AA382" s="187"/>
      <c r="AB382" s="187"/>
      <c r="AC382" s="187"/>
      <c r="AD382" s="187"/>
      <c r="AE382" s="187"/>
      <c r="AF382" s="187"/>
      <c r="AG382" s="187"/>
      <c r="AH382" s="187"/>
      <c r="AI382" s="187"/>
      <c r="AJ382" s="187"/>
      <c r="AK382" s="187"/>
      <c r="AL382" s="187"/>
      <c r="AM382" s="187"/>
      <c r="AN382" s="187"/>
      <c r="AO382" s="187"/>
      <c r="AP382" s="187"/>
      <c r="AQ382" s="187"/>
      <c r="AR382" s="187"/>
      <c r="AS382" s="187"/>
      <c r="AT382" s="187"/>
      <c r="AU382" s="187"/>
      <c r="AV382" s="187"/>
      <c r="AW382" s="187"/>
      <c r="AX382" s="187"/>
      <c r="AY382" s="187"/>
      <c r="AZ382" s="187"/>
      <c r="BA382" s="187"/>
      <c r="BB382" s="187"/>
      <c r="BC382" s="187"/>
      <c r="BD382" s="187"/>
      <c r="BE382" s="187"/>
      <c r="BF382" s="187"/>
      <c r="BG382" s="187"/>
      <c r="BH382" s="187"/>
      <c r="BI382" s="187"/>
      <c r="BJ382" s="187"/>
      <c r="BK382" s="187"/>
      <c r="BL382" s="187"/>
      <c r="BM382" s="187"/>
      <c r="BN382" s="187"/>
      <c r="BO382" s="187"/>
      <c r="BP382" s="187"/>
      <c r="BQ382" s="187"/>
      <c r="BR382" s="187"/>
      <c r="BS382" s="187"/>
      <c r="BT382" s="187"/>
      <c r="BY382" s="386"/>
    </row>
    <row r="383" spans="1:77" s="385" customFormat="1" ht="20.6">
      <c r="A383" s="187"/>
      <c r="B383" s="187"/>
      <c r="C383" s="187"/>
      <c r="D383" s="187"/>
      <c r="E383" s="187"/>
      <c r="F383" s="187"/>
      <c r="G383" s="187"/>
      <c r="H383" s="187"/>
      <c r="I383" s="187"/>
      <c r="J383" s="187"/>
      <c r="K383" s="187"/>
      <c r="L383" s="187"/>
      <c r="M383" s="187"/>
      <c r="N383" s="187"/>
      <c r="O383" s="187"/>
      <c r="P383" s="187"/>
      <c r="Q383" s="187"/>
      <c r="R383" s="187"/>
      <c r="S383" s="187"/>
      <c r="T383" s="187"/>
      <c r="U383" s="187"/>
      <c r="V383" s="187"/>
      <c r="W383" s="187"/>
      <c r="X383" s="187"/>
      <c r="Y383" s="187"/>
      <c r="Z383" s="187"/>
      <c r="AA383" s="187"/>
      <c r="AB383" s="187"/>
      <c r="AC383" s="187"/>
      <c r="AD383" s="187"/>
      <c r="AE383" s="187"/>
      <c r="AF383" s="187"/>
      <c r="AG383" s="187"/>
      <c r="AH383" s="187"/>
      <c r="AI383" s="187"/>
      <c r="AJ383" s="187"/>
      <c r="AK383" s="187"/>
      <c r="AL383" s="187"/>
      <c r="AM383" s="187"/>
      <c r="AN383" s="187"/>
      <c r="AO383" s="187"/>
      <c r="AP383" s="187"/>
      <c r="AQ383" s="187"/>
      <c r="AR383" s="187"/>
      <c r="AS383" s="187"/>
      <c r="AT383" s="187"/>
      <c r="AU383" s="187"/>
      <c r="AV383" s="187"/>
      <c r="AW383" s="187"/>
      <c r="AX383" s="187"/>
      <c r="AY383" s="187"/>
      <c r="AZ383" s="187"/>
      <c r="BA383" s="187"/>
      <c r="BB383" s="187"/>
      <c r="BC383" s="187"/>
      <c r="BD383" s="187"/>
      <c r="BE383" s="187"/>
      <c r="BF383" s="187"/>
      <c r="BG383" s="187"/>
      <c r="BH383" s="187"/>
      <c r="BI383" s="187"/>
      <c r="BJ383" s="187"/>
      <c r="BK383" s="187"/>
      <c r="BL383" s="187"/>
      <c r="BM383" s="187"/>
      <c r="BN383" s="187"/>
      <c r="BO383" s="187"/>
      <c r="BP383" s="187"/>
      <c r="BQ383" s="187"/>
      <c r="BR383" s="187"/>
      <c r="BS383" s="187"/>
      <c r="BT383" s="187"/>
      <c r="BY383" s="386"/>
    </row>
    <row r="384" spans="1:77" s="385" customFormat="1" ht="20.6">
      <c r="A384" s="187"/>
      <c r="B384" s="187"/>
      <c r="C384" s="187"/>
      <c r="D384" s="187"/>
      <c r="E384" s="187"/>
      <c r="F384" s="187"/>
      <c r="G384" s="187"/>
      <c r="H384" s="187"/>
      <c r="I384" s="187"/>
      <c r="J384" s="187"/>
      <c r="K384" s="187"/>
      <c r="L384" s="187"/>
      <c r="M384" s="187"/>
      <c r="N384" s="187"/>
      <c r="O384" s="187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187"/>
      <c r="AA384" s="187"/>
      <c r="AB384" s="187"/>
      <c r="AC384" s="187"/>
      <c r="AD384" s="187"/>
      <c r="AE384" s="187"/>
      <c r="AF384" s="187"/>
      <c r="AG384" s="187"/>
      <c r="AH384" s="187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7"/>
      <c r="AT384" s="187"/>
      <c r="AU384" s="187"/>
      <c r="AV384" s="187"/>
      <c r="AW384" s="187"/>
      <c r="AX384" s="187"/>
      <c r="AY384" s="187"/>
      <c r="AZ384" s="187"/>
      <c r="BA384" s="187"/>
      <c r="BB384" s="187"/>
      <c r="BC384" s="187"/>
      <c r="BD384" s="187"/>
      <c r="BE384" s="187"/>
      <c r="BF384" s="187"/>
      <c r="BG384" s="187"/>
      <c r="BH384" s="187"/>
      <c r="BI384" s="187"/>
      <c r="BJ384" s="187"/>
      <c r="BK384" s="187"/>
      <c r="BL384" s="187"/>
      <c r="BM384" s="187"/>
      <c r="BN384" s="187"/>
      <c r="BO384" s="187"/>
      <c r="BP384" s="187"/>
      <c r="BQ384" s="187"/>
      <c r="BR384" s="187"/>
      <c r="BS384" s="187"/>
      <c r="BT384" s="187"/>
      <c r="BY384" s="386"/>
    </row>
    <row r="385" spans="1:77" s="385" customFormat="1" ht="20.6">
      <c r="A385" s="187"/>
      <c r="B385" s="187"/>
      <c r="C385" s="187"/>
      <c r="D385" s="187"/>
      <c r="E385" s="187"/>
      <c r="F385" s="187"/>
      <c r="G385" s="187"/>
      <c r="H385" s="187"/>
      <c r="I385" s="187"/>
      <c r="J385" s="187"/>
      <c r="K385" s="187"/>
      <c r="L385" s="187"/>
      <c r="M385" s="187"/>
      <c r="N385" s="187"/>
      <c r="O385" s="187"/>
      <c r="P385" s="187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  <c r="AG385" s="187"/>
      <c r="AH385" s="187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7"/>
      <c r="AT385" s="187"/>
      <c r="AU385" s="187"/>
      <c r="AV385" s="187"/>
      <c r="AW385" s="187"/>
      <c r="AX385" s="187"/>
      <c r="AY385" s="187"/>
      <c r="AZ385" s="187"/>
      <c r="BA385" s="187"/>
      <c r="BB385" s="187"/>
      <c r="BC385" s="187"/>
      <c r="BD385" s="187"/>
      <c r="BE385" s="187"/>
      <c r="BF385" s="187"/>
      <c r="BG385" s="187"/>
      <c r="BH385" s="187"/>
      <c r="BI385" s="187"/>
      <c r="BJ385" s="187"/>
      <c r="BK385" s="187"/>
      <c r="BL385" s="187"/>
      <c r="BM385" s="187"/>
      <c r="BN385" s="187"/>
      <c r="BO385" s="187"/>
      <c r="BP385" s="187"/>
      <c r="BQ385" s="187"/>
      <c r="BR385" s="187"/>
      <c r="BS385" s="187"/>
      <c r="BT385" s="187"/>
      <c r="BY385" s="386"/>
    </row>
    <row r="386" spans="1:77" s="385" customFormat="1" ht="20.6">
      <c r="A386" s="187"/>
      <c r="B386" s="187"/>
      <c r="C386" s="187"/>
      <c r="D386" s="187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187"/>
      <c r="R386" s="187"/>
      <c r="S386" s="187"/>
      <c r="T386" s="187"/>
      <c r="U386" s="187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  <c r="AG386" s="187"/>
      <c r="AH386" s="187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7"/>
      <c r="AT386" s="187"/>
      <c r="AU386" s="187"/>
      <c r="AV386" s="187"/>
      <c r="AW386" s="187"/>
      <c r="AX386" s="187"/>
      <c r="AY386" s="187"/>
      <c r="AZ386" s="187"/>
      <c r="BA386" s="187"/>
      <c r="BB386" s="187"/>
      <c r="BC386" s="187"/>
      <c r="BD386" s="187"/>
      <c r="BE386" s="187"/>
      <c r="BF386" s="187"/>
      <c r="BG386" s="187"/>
      <c r="BH386" s="187"/>
      <c r="BI386" s="187"/>
      <c r="BJ386" s="187"/>
      <c r="BK386" s="187"/>
      <c r="BL386" s="187"/>
      <c r="BM386" s="187"/>
      <c r="BN386" s="187"/>
      <c r="BO386" s="187"/>
      <c r="BP386" s="187"/>
      <c r="BQ386" s="187"/>
      <c r="BR386" s="187"/>
      <c r="BS386" s="187"/>
      <c r="BT386" s="187"/>
      <c r="BY386" s="386"/>
    </row>
    <row r="387" spans="1:77" s="385" customFormat="1" ht="20.6">
      <c r="A387" s="187"/>
      <c r="B387" s="187"/>
      <c r="C387" s="187"/>
      <c r="D387" s="187"/>
      <c r="E387" s="187"/>
      <c r="F387" s="187"/>
      <c r="G387" s="187"/>
      <c r="H387" s="187"/>
      <c r="I387" s="187"/>
      <c r="J387" s="187"/>
      <c r="K387" s="187"/>
      <c r="L387" s="187"/>
      <c r="M387" s="187"/>
      <c r="N387" s="187"/>
      <c r="O387" s="187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  <c r="AG387" s="187"/>
      <c r="AH387" s="187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7"/>
      <c r="AT387" s="187"/>
      <c r="AU387" s="187"/>
      <c r="AV387" s="187"/>
      <c r="AW387" s="187"/>
      <c r="AX387" s="187"/>
      <c r="AY387" s="187"/>
      <c r="AZ387" s="187"/>
      <c r="BA387" s="187"/>
      <c r="BB387" s="187"/>
      <c r="BC387" s="187"/>
      <c r="BD387" s="187"/>
      <c r="BE387" s="187"/>
      <c r="BF387" s="187"/>
      <c r="BG387" s="187"/>
      <c r="BH387" s="187"/>
      <c r="BI387" s="187"/>
      <c r="BJ387" s="187"/>
      <c r="BK387" s="187"/>
      <c r="BL387" s="187"/>
      <c r="BM387" s="187"/>
      <c r="BN387" s="187"/>
      <c r="BO387" s="187"/>
      <c r="BP387" s="187"/>
      <c r="BQ387" s="187"/>
      <c r="BR387" s="187"/>
      <c r="BS387" s="187"/>
      <c r="BT387" s="187"/>
      <c r="BY387" s="386"/>
    </row>
    <row r="388" spans="1:77" s="385" customFormat="1" ht="20.6">
      <c r="A388" s="187"/>
      <c r="B388" s="187"/>
      <c r="C388" s="187"/>
      <c r="D388" s="187"/>
      <c r="E388" s="187"/>
      <c r="F388" s="187"/>
      <c r="G388" s="187"/>
      <c r="H388" s="187"/>
      <c r="I388" s="187"/>
      <c r="J388" s="187"/>
      <c r="K388" s="187"/>
      <c r="L388" s="187"/>
      <c r="M388" s="187"/>
      <c r="N388" s="187"/>
      <c r="O388" s="187"/>
      <c r="P388" s="187"/>
      <c r="Q388" s="187"/>
      <c r="R388" s="187"/>
      <c r="S388" s="187"/>
      <c r="T388" s="187"/>
      <c r="U388" s="187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F388" s="187"/>
      <c r="AG388" s="187"/>
      <c r="AH388" s="187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87"/>
      <c r="AT388" s="187"/>
      <c r="AU388" s="187"/>
      <c r="AV388" s="187"/>
      <c r="AW388" s="187"/>
      <c r="AX388" s="187"/>
      <c r="AY388" s="187"/>
      <c r="AZ388" s="187"/>
      <c r="BA388" s="187"/>
      <c r="BB388" s="187"/>
      <c r="BC388" s="187"/>
      <c r="BD388" s="187"/>
      <c r="BE388" s="187"/>
      <c r="BF388" s="187"/>
      <c r="BG388" s="187"/>
      <c r="BH388" s="187"/>
      <c r="BI388" s="187"/>
      <c r="BJ388" s="187"/>
      <c r="BK388" s="187"/>
      <c r="BL388" s="187"/>
      <c r="BM388" s="187"/>
      <c r="BN388" s="187"/>
      <c r="BO388" s="187"/>
      <c r="BP388" s="187"/>
      <c r="BQ388" s="187"/>
      <c r="BR388" s="187"/>
      <c r="BS388" s="187"/>
      <c r="BT388" s="187"/>
      <c r="BY388" s="386"/>
    </row>
    <row r="389" spans="1:77" s="385" customFormat="1" ht="20.6">
      <c r="A389" s="187"/>
      <c r="B389" s="187"/>
      <c r="C389" s="187"/>
      <c r="D389" s="187"/>
      <c r="E389" s="187"/>
      <c r="F389" s="187"/>
      <c r="G389" s="187"/>
      <c r="H389" s="187"/>
      <c r="I389" s="187"/>
      <c r="J389" s="187"/>
      <c r="K389" s="187"/>
      <c r="L389" s="187"/>
      <c r="M389" s="187"/>
      <c r="N389" s="187"/>
      <c r="O389" s="187"/>
      <c r="P389" s="187"/>
      <c r="Q389" s="187"/>
      <c r="R389" s="187"/>
      <c r="S389" s="187"/>
      <c r="T389" s="187"/>
      <c r="U389" s="187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87"/>
      <c r="AT389" s="187"/>
      <c r="AU389" s="187"/>
      <c r="AV389" s="187"/>
      <c r="AW389" s="187"/>
      <c r="AX389" s="187"/>
      <c r="AY389" s="187"/>
      <c r="AZ389" s="187"/>
      <c r="BA389" s="187"/>
      <c r="BB389" s="187"/>
      <c r="BC389" s="187"/>
      <c r="BD389" s="187"/>
      <c r="BE389" s="187"/>
      <c r="BF389" s="187"/>
      <c r="BG389" s="187"/>
      <c r="BH389" s="187"/>
      <c r="BI389" s="187"/>
      <c r="BJ389" s="187"/>
      <c r="BK389" s="187"/>
      <c r="BL389" s="187"/>
      <c r="BM389" s="187"/>
      <c r="BN389" s="187"/>
      <c r="BO389" s="187"/>
      <c r="BP389" s="187"/>
      <c r="BQ389" s="187"/>
      <c r="BR389" s="187"/>
      <c r="BS389" s="187"/>
      <c r="BT389" s="187"/>
      <c r="BY389" s="386"/>
    </row>
    <row r="390" spans="1:77" s="385" customFormat="1" ht="20.6">
      <c r="A390" s="187"/>
      <c r="B390" s="187"/>
      <c r="C390" s="187"/>
      <c r="D390" s="187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187"/>
      <c r="R390" s="187"/>
      <c r="S390" s="187"/>
      <c r="T390" s="187"/>
      <c r="U390" s="187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F390" s="187"/>
      <c r="AG390" s="187"/>
      <c r="AH390" s="187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87"/>
      <c r="AT390" s="187"/>
      <c r="AU390" s="187"/>
      <c r="AV390" s="187"/>
      <c r="AW390" s="187"/>
      <c r="AX390" s="187"/>
      <c r="AY390" s="187"/>
      <c r="AZ390" s="187"/>
      <c r="BA390" s="187"/>
      <c r="BB390" s="187"/>
      <c r="BC390" s="187"/>
      <c r="BD390" s="187"/>
      <c r="BE390" s="187"/>
      <c r="BF390" s="187"/>
      <c r="BG390" s="187"/>
      <c r="BH390" s="187"/>
      <c r="BI390" s="187"/>
      <c r="BJ390" s="187"/>
      <c r="BK390" s="187"/>
      <c r="BL390" s="187"/>
      <c r="BM390" s="187"/>
      <c r="BN390" s="187"/>
      <c r="BO390" s="187"/>
      <c r="BP390" s="187"/>
      <c r="BQ390" s="187"/>
      <c r="BR390" s="187"/>
      <c r="BS390" s="187"/>
      <c r="BT390" s="187"/>
      <c r="BY390" s="386"/>
    </row>
    <row r="391" spans="1:77" s="385" customFormat="1" ht="20.6">
      <c r="A391" s="187"/>
      <c r="B391" s="187"/>
      <c r="C391" s="187"/>
      <c r="D391" s="187"/>
      <c r="E391" s="187"/>
      <c r="F391" s="187"/>
      <c r="G391" s="187"/>
      <c r="H391" s="187"/>
      <c r="I391" s="187"/>
      <c r="J391" s="187"/>
      <c r="K391" s="187"/>
      <c r="L391" s="187"/>
      <c r="M391" s="187"/>
      <c r="N391" s="187"/>
      <c r="O391" s="187"/>
      <c r="P391" s="187"/>
      <c r="Q391" s="187"/>
      <c r="R391" s="187"/>
      <c r="S391" s="187"/>
      <c r="T391" s="187"/>
      <c r="U391" s="187"/>
      <c r="V391" s="187"/>
      <c r="W391" s="187"/>
      <c r="X391" s="187"/>
      <c r="Y391" s="187"/>
      <c r="Z391" s="187"/>
      <c r="AA391" s="187"/>
      <c r="AB391" s="187"/>
      <c r="AC391" s="187"/>
      <c r="AD391" s="187"/>
      <c r="AE391" s="187"/>
      <c r="AF391" s="187"/>
      <c r="AG391" s="187"/>
      <c r="AH391" s="187"/>
      <c r="AI391" s="187"/>
      <c r="AJ391" s="187"/>
      <c r="AK391" s="187"/>
      <c r="AL391" s="187"/>
      <c r="AM391" s="187"/>
      <c r="AN391" s="187"/>
      <c r="AO391" s="187"/>
      <c r="AP391" s="187"/>
      <c r="AQ391" s="187"/>
      <c r="AR391" s="187"/>
      <c r="AS391" s="187"/>
      <c r="AT391" s="187"/>
      <c r="AU391" s="187"/>
      <c r="AV391" s="187"/>
      <c r="AW391" s="187"/>
      <c r="AX391" s="187"/>
      <c r="AY391" s="187"/>
      <c r="AZ391" s="187"/>
      <c r="BA391" s="187"/>
      <c r="BB391" s="187"/>
      <c r="BC391" s="187"/>
      <c r="BD391" s="187"/>
      <c r="BE391" s="187"/>
      <c r="BF391" s="187"/>
      <c r="BG391" s="187"/>
      <c r="BH391" s="187"/>
      <c r="BI391" s="187"/>
      <c r="BJ391" s="187"/>
      <c r="BK391" s="187"/>
      <c r="BL391" s="187"/>
      <c r="BM391" s="187"/>
      <c r="BN391" s="187"/>
      <c r="BO391" s="187"/>
      <c r="BP391" s="187"/>
      <c r="BQ391" s="187"/>
      <c r="BR391" s="187"/>
      <c r="BS391" s="187"/>
      <c r="BT391" s="187"/>
      <c r="BY391" s="386"/>
    </row>
    <row r="392" spans="1:77" s="385" customFormat="1" ht="20.6">
      <c r="A392" s="187"/>
      <c r="B392" s="187"/>
      <c r="C392" s="187"/>
      <c r="D392" s="187"/>
      <c r="E392" s="187"/>
      <c r="F392" s="187"/>
      <c r="G392" s="187"/>
      <c r="H392" s="187"/>
      <c r="I392" s="187"/>
      <c r="J392" s="187"/>
      <c r="K392" s="187"/>
      <c r="L392" s="187"/>
      <c r="M392" s="187"/>
      <c r="N392" s="187"/>
      <c r="O392" s="187"/>
      <c r="P392" s="187"/>
      <c r="Q392" s="187"/>
      <c r="R392" s="187"/>
      <c r="S392" s="187"/>
      <c r="T392" s="187"/>
      <c r="U392" s="187"/>
      <c r="V392" s="187"/>
      <c r="W392" s="187"/>
      <c r="X392" s="187"/>
      <c r="Y392" s="187"/>
      <c r="Z392" s="187"/>
      <c r="AA392" s="187"/>
      <c r="AB392" s="187"/>
      <c r="AC392" s="187"/>
      <c r="AD392" s="187"/>
      <c r="AE392" s="187"/>
      <c r="AF392" s="187"/>
      <c r="AG392" s="187"/>
      <c r="AH392" s="187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187"/>
      <c r="AT392" s="187"/>
      <c r="AU392" s="187"/>
      <c r="AV392" s="187"/>
      <c r="AW392" s="187"/>
      <c r="AX392" s="187"/>
      <c r="AY392" s="187"/>
      <c r="AZ392" s="187"/>
      <c r="BA392" s="187"/>
      <c r="BB392" s="187"/>
      <c r="BC392" s="187"/>
      <c r="BD392" s="187"/>
      <c r="BE392" s="187"/>
      <c r="BF392" s="187"/>
      <c r="BG392" s="187"/>
      <c r="BH392" s="187"/>
      <c r="BI392" s="187"/>
      <c r="BJ392" s="187"/>
      <c r="BK392" s="187"/>
      <c r="BL392" s="187"/>
      <c r="BM392" s="187"/>
      <c r="BN392" s="187"/>
      <c r="BO392" s="187"/>
      <c r="BP392" s="187"/>
      <c r="BQ392" s="187"/>
      <c r="BR392" s="187"/>
      <c r="BS392" s="187"/>
      <c r="BT392" s="187"/>
      <c r="BY392" s="386"/>
    </row>
    <row r="393" spans="1:77" s="385" customFormat="1" ht="20.6">
      <c r="A393" s="187"/>
      <c r="B393" s="187"/>
      <c r="C393" s="187"/>
      <c r="D393" s="187"/>
      <c r="E393" s="187"/>
      <c r="F393" s="187"/>
      <c r="G393" s="187"/>
      <c r="H393" s="187"/>
      <c r="I393" s="187"/>
      <c r="J393" s="187"/>
      <c r="K393" s="187"/>
      <c r="L393" s="187"/>
      <c r="M393" s="187"/>
      <c r="N393" s="187"/>
      <c r="O393" s="187"/>
      <c r="P393" s="187"/>
      <c r="Q393" s="187"/>
      <c r="R393" s="187"/>
      <c r="S393" s="187"/>
      <c r="T393" s="187"/>
      <c r="U393" s="187"/>
      <c r="V393" s="187"/>
      <c r="W393" s="187"/>
      <c r="X393" s="187"/>
      <c r="Y393" s="187"/>
      <c r="Z393" s="187"/>
      <c r="AA393" s="187"/>
      <c r="AB393" s="187"/>
      <c r="AC393" s="187"/>
      <c r="AD393" s="187"/>
      <c r="AE393" s="187"/>
      <c r="AF393" s="187"/>
      <c r="AG393" s="187"/>
      <c r="AH393" s="187"/>
      <c r="AI393" s="187"/>
      <c r="AJ393" s="187"/>
      <c r="AK393" s="187"/>
      <c r="AL393" s="187"/>
      <c r="AM393" s="187"/>
      <c r="AN393" s="187"/>
      <c r="AO393" s="187"/>
      <c r="AP393" s="187"/>
      <c r="AQ393" s="187"/>
      <c r="AR393" s="187"/>
      <c r="AS393" s="187"/>
      <c r="AT393" s="187"/>
      <c r="AU393" s="187"/>
      <c r="AV393" s="187"/>
      <c r="AW393" s="187"/>
      <c r="AX393" s="187"/>
      <c r="AY393" s="187"/>
      <c r="AZ393" s="187"/>
      <c r="BA393" s="187"/>
      <c r="BB393" s="187"/>
      <c r="BC393" s="187"/>
      <c r="BD393" s="187"/>
      <c r="BE393" s="187"/>
      <c r="BF393" s="187"/>
      <c r="BG393" s="187"/>
      <c r="BH393" s="187"/>
      <c r="BI393" s="187"/>
      <c r="BJ393" s="187"/>
      <c r="BK393" s="187"/>
      <c r="BL393" s="187"/>
      <c r="BM393" s="187"/>
      <c r="BN393" s="187"/>
      <c r="BO393" s="187"/>
      <c r="BP393" s="187"/>
      <c r="BQ393" s="187"/>
      <c r="BR393" s="187"/>
      <c r="BS393" s="187"/>
      <c r="BT393" s="187"/>
      <c r="BY393" s="386"/>
    </row>
    <row r="394" spans="1:77" s="385" customFormat="1" ht="20.6">
      <c r="A394" s="187"/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  <c r="P394" s="187"/>
      <c r="Q394" s="187"/>
      <c r="R394" s="187"/>
      <c r="S394" s="187"/>
      <c r="T394" s="187"/>
      <c r="U394" s="187"/>
      <c r="V394" s="187"/>
      <c r="W394" s="187"/>
      <c r="X394" s="187"/>
      <c r="Y394" s="187"/>
      <c r="Z394" s="187"/>
      <c r="AA394" s="187"/>
      <c r="AB394" s="187"/>
      <c r="AC394" s="187"/>
      <c r="AD394" s="187"/>
      <c r="AE394" s="187"/>
      <c r="AF394" s="187"/>
      <c r="AG394" s="187"/>
      <c r="AH394" s="187"/>
      <c r="AI394" s="187"/>
      <c r="AJ394" s="187"/>
      <c r="AK394" s="187"/>
      <c r="AL394" s="187"/>
      <c r="AM394" s="187"/>
      <c r="AN394" s="187"/>
      <c r="AO394" s="187"/>
      <c r="AP394" s="187"/>
      <c r="AQ394" s="187"/>
      <c r="AR394" s="187"/>
      <c r="AS394" s="187"/>
      <c r="AT394" s="187"/>
      <c r="AU394" s="187"/>
      <c r="AV394" s="187"/>
      <c r="AW394" s="187"/>
      <c r="AX394" s="187"/>
      <c r="AY394" s="187"/>
      <c r="AZ394" s="187"/>
      <c r="BA394" s="187"/>
      <c r="BB394" s="187"/>
      <c r="BC394" s="187"/>
      <c r="BD394" s="187"/>
      <c r="BE394" s="187"/>
      <c r="BF394" s="187"/>
      <c r="BG394" s="187"/>
      <c r="BH394" s="187"/>
      <c r="BI394" s="187"/>
      <c r="BJ394" s="187"/>
      <c r="BK394" s="187"/>
      <c r="BL394" s="187"/>
      <c r="BM394" s="187"/>
      <c r="BN394" s="187"/>
      <c r="BO394" s="187"/>
      <c r="BP394" s="187"/>
      <c r="BQ394" s="187"/>
      <c r="BR394" s="187"/>
      <c r="BS394" s="187"/>
      <c r="BT394" s="187"/>
      <c r="BY394" s="386"/>
    </row>
    <row r="395" spans="1:77" s="385" customFormat="1" ht="20.6">
      <c r="A395" s="187"/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  <c r="P395" s="187"/>
      <c r="Q395" s="187"/>
      <c r="R395" s="187"/>
      <c r="S395" s="187"/>
      <c r="T395" s="187"/>
      <c r="U395" s="187"/>
      <c r="V395" s="187"/>
      <c r="W395" s="187"/>
      <c r="X395" s="187"/>
      <c r="Y395" s="187"/>
      <c r="Z395" s="187"/>
      <c r="AA395" s="187"/>
      <c r="AB395" s="187"/>
      <c r="AC395" s="187"/>
      <c r="AD395" s="187"/>
      <c r="AE395" s="187"/>
      <c r="AF395" s="187"/>
      <c r="AG395" s="187"/>
      <c r="AH395" s="187"/>
      <c r="AI395" s="187"/>
      <c r="AJ395" s="187"/>
      <c r="AK395" s="187"/>
      <c r="AL395" s="187"/>
      <c r="AM395" s="187"/>
      <c r="AN395" s="187"/>
      <c r="AO395" s="187"/>
      <c r="AP395" s="187"/>
      <c r="AQ395" s="187"/>
      <c r="AR395" s="187"/>
      <c r="AS395" s="187"/>
      <c r="AT395" s="187"/>
      <c r="AU395" s="187"/>
      <c r="AV395" s="187"/>
      <c r="AW395" s="187"/>
      <c r="AX395" s="187"/>
      <c r="AY395" s="187"/>
      <c r="AZ395" s="187"/>
      <c r="BA395" s="187"/>
      <c r="BB395" s="187"/>
      <c r="BC395" s="187"/>
      <c r="BD395" s="187"/>
      <c r="BE395" s="187"/>
      <c r="BF395" s="187"/>
      <c r="BG395" s="187"/>
      <c r="BH395" s="187"/>
      <c r="BI395" s="187"/>
      <c r="BJ395" s="187"/>
      <c r="BK395" s="187"/>
      <c r="BL395" s="187"/>
      <c r="BM395" s="187"/>
      <c r="BN395" s="187"/>
      <c r="BO395" s="187"/>
      <c r="BP395" s="187"/>
      <c r="BQ395" s="187"/>
      <c r="BR395" s="187"/>
      <c r="BS395" s="187"/>
      <c r="BT395" s="187"/>
      <c r="BY395" s="386"/>
    </row>
    <row r="396" spans="1:77" s="385" customFormat="1" ht="20.6">
      <c r="A396" s="187"/>
      <c r="B396" s="187"/>
      <c r="C396" s="187"/>
      <c r="D396" s="187"/>
      <c r="E396" s="187"/>
      <c r="F396" s="187"/>
      <c r="G396" s="187"/>
      <c r="H396" s="187"/>
      <c r="I396" s="187"/>
      <c r="J396" s="187"/>
      <c r="K396" s="187"/>
      <c r="L396" s="187"/>
      <c r="M396" s="187"/>
      <c r="N396" s="187"/>
      <c r="O396" s="187"/>
      <c r="P396" s="187"/>
      <c r="Q396" s="187"/>
      <c r="R396" s="187"/>
      <c r="S396" s="187"/>
      <c r="T396" s="187"/>
      <c r="U396" s="187"/>
      <c r="V396" s="187"/>
      <c r="W396" s="187"/>
      <c r="X396" s="187"/>
      <c r="Y396" s="187"/>
      <c r="Z396" s="187"/>
      <c r="AA396" s="187"/>
      <c r="AB396" s="187"/>
      <c r="AC396" s="187"/>
      <c r="AD396" s="187"/>
      <c r="AE396" s="187"/>
      <c r="AF396" s="187"/>
      <c r="AG396" s="187"/>
      <c r="AH396" s="187"/>
      <c r="AI396" s="187"/>
      <c r="AJ396" s="187"/>
      <c r="AK396" s="187"/>
      <c r="AL396" s="187"/>
      <c r="AM396" s="187"/>
      <c r="AN396" s="187"/>
      <c r="AO396" s="187"/>
      <c r="AP396" s="187"/>
      <c r="AQ396" s="187"/>
      <c r="AR396" s="187"/>
      <c r="AS396" s="187"/>
      <c r="AT396" s="187"/>
      <c r="AU396" s="187"/>
      <c r="AV396" s="187"/>
      <c r="AW396" s="187"/>
      <c r="AX396" s="187"/>
      <c r="AY396" s="187"/>
      <c r="AZ396" s="187"/>
      <c r="BA396" s="187"/>
      <c r="BB396" s="187"/>
      <c r="BC396" s="187"/>
      <c r="BD396" s="187"/>
      <c r="BE396" s="187"/>
      <c r="BF396" s="187"/>
      <c r="BG396" s="187"/>
      <c r="BH396" s="187"/>
      <c r="BI396" s="187"/>
      <c r="BJ396" s="187"/>
      <c r="BK396" s="187"/>
      <c r="BL396" s="187"/>
      <c r="BM396" s="187"/>
      <c r="BN396" s="187"/>
      <c r="BO396" s="187"/>
      <c r="BP396" s="187"/>
      <c r="BQ396" s="187"/>
      <c r="BR396" s="187"/>
      <c r="BS396" s="187"/>
      <c r="BT396" s="187"/>
      <c r="BY396" s="386"/>
    </row>
    <row r="397" spans="1:77" s="385" customFormat="1" ht="20.6">
      <c r="A397" s="187"/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  <c r="P397" s="187"/>
      <c r="Q397" s="187"/>
      <c r="R397" s="187"/>
      <c r="S397" s="187"/>
      <c r="T397" s="187"/>
      <c r="U397" s="187"/>
      <c r="V397" s="187"/>
      <c r="W397" s="187"/>
      <c r="X397" s="187"/>
      <c r="Y397" s="187"/>
      <c r="Z397" s="187"/>
      <c r="AA397" s="187"/>
      <c r="AB397" s="187"/>
      <c r="AC397" s="187"/>
      <c r="AD397" s="187"/>
      <c r="AE397" s="187"/>
      <c r="AF397" s="187"/>
      <c r="AG397" s="187"/>
      <c r="AH397" s="187"/>
      <c r="AI397" s="187"/>
      <c r="AJ397" s="187"/>
      <c r="AK397" s="187"/>
      <c r="AL397" s="187"/>
      <c r="AM397" s="187"/>
      <c r="AN397" s="187"/>
      <c r="AO397" s="187"/>
      <c r="AP397" s="187"/>
      <c r="AQ397" s="187"/>
      <c r="AR397" s="187"/>
      <c r="AS397" s="187"/>
      <c r="AT397" s="187"/>
      <c r="AU397" s="187"/>
      <c r="AV397" s="187"/>
      <c r="AW397" s="187"/>
      <c r="AX397" s="187"/>
      <c r="AY397" s="187"/>
      <c r="AZ397" s="187"/>
      <c r="BA397" s="187"/>
      <c r="BB397" s="187"/>
      <c r="BC397" s="187"/>
      <c r="BD397" s="187"/>
      <c r="BE397" s="187"/>
      <c r="BF397" s="187"/>
      <c r="BG397" s="187"/>
      <c r="BH397" s="187"/>
      <c r="BI397" s="187"/>
      <c r="BJ397" s="187"/>
      <c r="BK397" s="187"/>
      <c r="BL397" s="187"/>
      <c r="BM397" s="187"/>
      <c r="BN397" s="187"/>
      <c r="BO397" s="187"/>
      <c r="BP397" s="187"/>
      <c r="BQ397" s="187"/>
      <c r="BR397" s="187"/>
      <c r="BS397" s="187"/>
      <c r="BT397" s="187"/>
      <c r="BY397" s="386"/>
    </row>
    <row r="398" spans="1:77" s="385" customFormat="1" ht="20.6">
      <c r="A398" s="187"/>
      <c r="B398" s="187"/>
      <c r="C398" s="187"/>
      <c r="D398" s="187"/>
      <c r="E398" s="187"/>
      <c r="F398" s="187"/>
      <c r="G398" s="187"/>
      <c r="H398" s="187"/>
      <c r="I398" s="187"/>
      <c r="J398" s="187"/>
      <c r="K398" s="187"/>
      <c r="L398" s="187"/>
      <c r="M398" s="187"/>
      <c r="N398" s="187"/>
      <c r="O398" s="187"/>
      <c r="P398" s="187"/>
      <c r="Q398" s="187"/>
      <c r="R398" s="187"/>
      <c r="S398" s="187"/>
      <c r="T398" s="187"/>
      <c r="U398" s="187"/>
      <c r="V398" s="187"/>
      <c r="W398" s="187"/>
      <c r="X398" s="187"/>
      <c r="Y398" s="187"/>
      <c r="Z398" s="187"/>
      <c r="AA398" s="187"/>
      <c r="AB398" s="187"/>
      <c r="AC398" s="187"/>
      <c r="AD398" s="187"/>
      <c r="AE398" s="187"/>
      <c r="AF398" s="187"/>
      <c r="AG398" s="187"/>
      <c r="AH398" s="187"/>
      <c r="AI398" s="187"/>
      <c r="AJ398" s="187"/>
      <c r="AK398" s="187"/>
      <c r="AL398" s="187"/>
      <c r="AM398" s="187"/>
      <c r="AN398" s="187"/>
      <c r="AO398" s="187"/>
      <c r="AP398" s="187"/>
      <c r="AQ398" s="187"/>
      <c r="AR398" s="187"/>
      <c r="AS398" s="187"/>
      <c r="AT398" s="187"/>
      <c r="AU398" s="187"/>
      <c r="AV398" s="187"/>
      <c r="AW398" s="187"/>
      <c r="AX398" s="187"/>
      <c r="AY398" s="187"/>
      <c r="AZ398" s="187"/>
      <c r="BA398" s="187"/>
      <c r="BB398" s="187"/>
      <c r="BC398" s="187"/>
      <c r="BD398" s="187"/>
      <c r="BE398" s="187"/>
      <c r="BF398" s="187"/>
      <c r="BG398" s="187"/>
      <c r="BH398" s="187"/>
      <c r="BI398" s="187"/>
      <c r="BJ398" s="187"/>
      <c r="BK398" s="187"/>
      <c r="BL398" s="187"/>
      <c r="BM398" s="187"/>
      <c r="BN398" s="187"/>
      <c r="BO398" s="187"/>
      <c r="BP398" s="187"/>
      <c r="BQ398" s="187"/>
      <c r="BR398" s="187"/>
      <c r="BS398" s="187"/>
      <c r="BT398" s="187"/>
      <c r="BY398" s="386"/>
    </row>
    <row r="399" spans="1:77" s="385" customFormat="1" ht="20.6">
      <c r="A399" s="187"/>
      <c r="B399" s="187"/>
      <c r="C399" s="187"/>
      <c r="D399" s="187"/>
      <c r="E399" s="187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  <c r="P399" s="187"/>
      <c r="Q399" s="187"/>
      <c r="R399" s="187"/>
      <c r="S399" s="187"/>
      <c r="T399" s="187"/>
      <c r="U399" s="187"/>
      <c r="V399" s="187"/>
      <c r="W399" s="187"/>
      <c r="X399" s="187"/>
      <c r="Y399" s="187"/>
      <c r="Z399" s="187"/>
      <c r="AA399" s="187"/>
      <c r="AB399" s="187"/>
      <c r="AC399" s="187"/>
      <c r="AD399" s="187"/>
      <c r="AE399" s="187"/>
      <c r="AF399" s="187"/>
      <c r="AG399" s="187"/>
      <c r="AH399" s="187"/>
      <c r="AI399" s="187"/>
      <c r="AJ399" s="187"/>
      <c r="AK399" s="187"/>
      <c r="AL399" s="187"/>
      <c r="AM399" s="187"/>
      <c r="AN399" s="187"/>
      <c r="AO399" s="187"/>
      <c r="AP399" s="187"/>
      <c r="AQ399" s="187"/>
      <c r="AR399" s="187"/>
      <c r="AS399" s="187"/>
      <c r="AT399" s="187"/>
      <c r="AU399" s="187"/>
      <c r="AV399" s="187"/>
      <c r="AW399" s="187"/>
      <c r="AX399" s="187"/>
      <c r="AY399" s="187"/>
      <c r="AZ399" s="187"/>
      <c r="BA399" s="187"/>
      <c r="BB399" s="187"/>
      <c r="BC399" s="187"/>
      <c r="BD399" s="187"/>
      <c r="BE399" s="187"/>
      <c r="BF399" s="187"/>
      <c r="BG399" s="187"/>
      <c r="BH399" s="187"/>
      <c r="BI399" s="187"/>
      <c r="BJ399" s="187"/>
      <c r="BK399" s="187"/>
      <c r="BL399" s="187"/>
      <c r="BM399" s="187"/>
      <c r="BN399" s="187"/>
      <c r="BO399" s="187"/>
      <c r="BP399" s="187"/>
      <c r="BQ399" s="187"/>
      <c r="BR399" s="187"/>
      <c r="BS399" s="187"/>
      <c r="BT399" s="187"/>
      <c r="BY399" s="386"/>
    </row>
    <row r="400" spans="1:77" s="385" customFormat="1" ht="20.6">
      <c r="A400" s="187"/>
      <c r="B400" s="187"/>
      <c r="C400" s="187"/>
      <c r="D400" s="187"/>
      <c r="E400" s="187"/>
      <c r="F400" s="187"/>
      <c r="G400" s="187"/>
      <c r="H400" s="187"/>
      <c r="I400" s="187"/>
      <c r="J400" s="187"/>
      <c r="K400" s="187"/>
      <c r="L400" s="187"/>
      <c r="M400" s="187"/>
      <c r="N400" s="187"/>
      <c r="O400" s="187"/>
      <c r="P400" s="187"/>
      <c r="Q400" s="187"/>
      <c r="R400" s="187"/>
      <c r="S400" s="187"/>
      <c r="T400" s="187"/>
      <c r="U400" s="187"/>
      <c r="V400" s="187"/>
      <c r="W400" s="187"/>
      <c r="X400" s="187"/>
      <c r="Y400" s="187"/>
      <c r="Z400" s="187"/>
      <c r="AA400" s="187"/>
      <c r="AB400" s="187"/>
      <c r="AC400" s="187"/>
      <c r="AD400" s="187"/>
      <c r="AE400" s="187"/>
      <c r="AF400" s="187"/>
      <c r="AG400" s="187"/>
      <c r="AH400" s="187"/>
      <c r="AI400" s="187"/>
      <c r="AJ400" s="187"/>
      <c r="AK400" s="187"/>
      <c r="AL400" s="187"/>
      <c r="AM400" s="187"/>
      <c r="AN400" s="187"/>
      <c r="AO400" s="187"/>
      <c r="AP400" s="187"/>
      <c r="AQ400" s="187"/>
      <c r="AR400" s="187"/>
      <c r="AS400" s="187"/>
      <c r="AT400" s="187"/>
      <c r="AU400" s="187"/>
      <c r="AV400" s="187"/>
      <c r="AW400" s="187"/>
      <c r="AX400" s="187"/>
      <c r="AY400" s="187"/>
      <c r="AZ400" s="187"/>
      <c r="BA400" s="187"/>
      <c r="BB400" s="187"/>
      <c r="BC400" s="187"/>
      <c r="BD400" s="187"/>
      <c r="BE400" s="187"/>
      <c r="BF400" s="187"/>
      <c r="BG400" s="187"/>
      <c r="BH400" s="187"/>
      <c r="BI400" s="187"/>
      <c r="BJ400" s="187"/>
      <c r="BK400" s="187"/>
      <c r="BL400" s="187"/>
      <c r="BM400" s="187"/>
      <c r="BN400" s="187"/>
      <c r="BO400" s="187"/>
      <c r="BP400" s="187"/>
      <c r="BQ400" s="187"/>
      <c r="BR400" s="187"/>
      <c r="BS400" s="187"/>
      <c r="BT400" s="187"/>
      <c r="BY400" s="386"/>
    </row>
    <row r="401" spans="1:77" s="385" customFormat="1" ht="20.6">
      <c r="A401" s="187"/>
      <c r="B401" s="187"/>
      <c r="C401" s="187"/>
      <c r="D401" s="187"/>
      <c r="E401" s="187"/>
      <c r="F401" s="187"/>
      <c r="G401" s="187"/>
      <c r="H401" s="187"/>
      <c r="I401" s="187"/>
      <c r="J401" s="187"/>
      <c r="K401" s="187"/>
      <c r="L401" s="187"/>
      <c r="M401" s="187"/>
      <c r="N401" s="187"/>
      <c r="O401" s="187"/>
      <c r="P401" s="187"/>
      <c r="Q401" s="187"/>
      <c r="R401" s="187"/>
      <c r="S401" s="187"/>
      <c r="T401" s="187"/>
      <c r="U401" s="187"/>
      <c r="V401" s="187"/>
      <c r="W401" s="187"/>
      <c r="X401" s="187"/>
      <c r="Y401" s="187"/>
      <c r="Z401" s="187"/>
      <c r="AA401" s="187"/>
      <c r="AB401" s="187"/>
      <c r="AC401" s="187"/>
      <c r="AD401" s="187"/>
      <c r="AE401" s="187"/>
      <c r="AF401" s="187"/>
      <c r="AG401" s="187"/>
      <c r="AH401" s="187"/>
      <c r="AI401" s="187"/>
      <c r="AJ401" s="187"/>
      <c r="AK401" s="187"/>
      <c r="AL401" s="187"/>
      <c r="AM401" s="187"/>
      <c r="AN401" s="187"/>
      <c r="AO401" s="187"/>
      <c r="AP401" s="187"/>
      <c r="AQ401" s="187"/>
      <c r="AR401" s="187"/>
      <c r="AS401" s="187"/>
      <c r="AT401" s="187"/>
      <c r="AU401" s="187"/>
      <c r="AV401" s="187"/>
      <c r="AW401" s="187"/>
      <c r="AX401" s="187"/>
      <c r="AY401" s="187"/>
      <c r="AZ401" s="187"/>
      <c r="BA401" s="187"/>
      <c r="BB401" s="187"/>
      <c r="BC401" s="187"/>
      <c r="BD401" s="187"/>
      <c r="BE401" s="187"/>
      <c r="BF401" s="187"/>
      <c r="BG401" s="187"/>
      <c r="BH401" s="187"/>
      <c r="BI401" s="187"/>
      <c r="BJ401" s="187"/>
      <c r="BK401" s="187"/>
      <c r="BL401" s="187"/>
      <c r="BM401" s="187"/>
      <c r="BN401" s="187"/>
      <c r="BO401" s="187"/>
      <c r="BP401" s="187"/>
      <c r="BQ401" s="187"/>
      <c r="BR401" s="187"/>
      <c r="BS401" s="187"/>
      <c r="BT401" s="187"/>
      <c r="BY401" s="386"/>
    </row>
    <row r="402" spans="1:77" s="385" customFormat="1" ht="20.6">
      <c r="A402" s="187"/>
      <c r="B402" s="187"/>
      <c r="C402" s="187"/>
      <c r="D402" s="187"/>
      <c r="E402" s="187"/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187"/>
      <c r="AE402" s="187"/>
      <c r="AF402" s="187"/>
      <c r="AG402" s="187"/>
      <c r="AH402" s="187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187"/>
      <c r="AT402" s="187"/>
      <c r="AU402" s="187"/>
      <c r="AV402" s="187"/>
      <c r="AW402" s="187"/>
      <c r="AX402" s="187"/>
      <c r="AY402" s="187"/>
      <c r="AZ402" s="187"/>
      <c r="BA402" s="187"/>
      <c r="BB402" s="187"/>
      <c r="BC402" s="187"/>
      <c r="BD402" s="187"/>
      <c r="BE402" s="187"/>
      <c r="BF402" s="187"/>
      <c r="BG402" s="187"/>
      <c r="BH402" s="187"/>
      <c r="BI402" s="187"/>
      <c r="BJ402" s="187"/>
      <c r="BK402" s="187"/>
      <c r="BL402" s="187"/>
      <c r="BM402" s="187"/>
      <c r="BN402" s="187"/>
      <c r="BO402" s="187"/>
      <c r="BP402" s="187"/>
      <c r="BQ402" s="187"/>
      <c r="BR402" s="187"/>
      <c r="BS402" s="187"/>
      <c r="BT402" s="187"/>
      <c r="BY402" s="386"/>
    </row>
    <row r="403" spans="1:77" s="385" customFormat="1" ht="20.6">
      <c r="A403" s="187"/>
      <c r="B403" s="187"/>
      <c r="C403" s="187"/>
      <c r="D403" s="187"/>
      <c r="E403" s="187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187"/>
      <c r="S403" s="187"/>
      <c r="T403" s="187"/>
      <c r="U403" s="187"/>
      <c r="V403" s="187"/>
      <c r="W403" s="187"/>
      <c r="X403" s="187"/>
      <c r="Y403" s="187"/>
      <c r="Z403" s="187"/>
      <c r="AA403" s="187"/>
      <c r="AB403" s="187"/>
      <c r="AC403" s="187"/>
      <c r="AD403" s="187"/>
      <c r="AE403" s="187"/>
      <c r="AF403" s="187"/>
      <c r="AG403" s="187"/>
      <c r="AH403" s="187"/>
      <c r="AI403" s="187"/>
      <c r="AJ403" s="187"/>
      <c r="AK403" s="187"/>
      <c r="AL403" s="187"/>
      <c r="AM403" s="187"/>
      <c r="AN403" s="187"/>
      <c r="AO403" s="187"/>
      <c r="AP403" s="187"/>
      <c r="AQ403" s="187"/>
      <c r="AR403" s="187"/>
      <c r="AS403" s="187"/>
      <c r="AT403" s="187"/>
      <c r="AU403" s="187"/>
      <c r="AV403" s="187"/>
      <c r="AW403" s="187"/>
      <c r="AX403" s="187"/>
      <c r="AY403" s="187"/>
      <c r="AZ403" s="187"/>
      <c r="BA403" s="187"/>
      <c r="BB403" s="187"/>
      <c r="BC403" s="187"/>
      <c r="BD403" s="187"/>
      <c r="BE403" s="187"/>
      <c r="BF403" s="187"/>
      <c r="BG403" s="187"/>
      <c r="BH403" s="187"/>
      <c r="BI403" s="187"/>
      <c r="BJ403" s="187"/>
      <c r="BK403" s="187"/>
      <c r="BL403" s="187"/>
      <c r="BM403" s="187"/>
      <c r="BN403" s="187"/>
      <c r="BO403" s="187"/>
      <c r="BP403" s="187"/>
      <c r="BQ403" s="187"/>
      <c r="BR403" s="187"/>
      <c r="BS403" s="187"/>
      <c r="BT403" s="187"/>
      <c r="BY403" s="386"/>
    </row>
    <row r="404" spans="1:77" s="385" customFormat="1" ht="20.6">
      <c r="A404" s="187"/>
      <c r="B404" s="187"/>
      <c r="C404" s="187"/>
      <c r="D404" s="187"/>
      <c r="E404" s="187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187"/>
      <c r="S404" s="187"/>
      <c r="T404" s="187"/>
      <c r="U404" s="187"/>
      <c r="V404" s="187"/>
      <c r="W404" s="187"/>
      <c r="X404" s="187"/>
      <c r="Y404" s="187"/>
      <c r="Z404" s="187"/>
      <c r="AA404" s="187"/>
      <c r="AB404" s="187"/>
      <c r="AC404" s="187"/>
      <c r="AD404" s="187"/>
      <c r="AE404" s="187"/>
      <c r="AF404" s="187"/>
      <c r="AG404" s="187"/>
      <c r="AH404" s="187"/>
      <c r="AI404" s="187"/>
      <c r="AJ404" s="187"/>
      <c r="AK404" s="187"/>
      <c r="AL404" s="187"/>
      <c r="AM404" s="187"/>
      <c r="AN404" s="187"/>
      <c r="AO404" s="187"/>
      <c r="AP404" s="187"/>
      <c r="AQ404" s="187"/>
      <c r="AR404" s="187"/>
      <c r="AS404" s="187"/>
      <c r="AT404" s="187"/>
      <c r="AU404" s="187"/>
      <c r="AV404" s="187"/>
      <c r="AW404" s="187"/>
      <c r="AX404" s="187"/>
      <c r="AY404" s="187"/>
      <c r="AZ404" s="187"/>
      <c r="BA404" s="187"/>
      <c r="BB404" s="187"/>
      <c r="BC404" s="187"/>
      <c r="BD404" s="187"/>
      <c r="BE404" s="187"/>
      <c r="BF404" s="187"/>
      <c r="BG404" s="187"/>
      <c r="BH404" s="187"/>
      <c r="BI404" s="187"/>
      <c r="BJ404" s="187"/>
      <c r="BK404" s="187"/>
      <c r="BL404" s="187"/>
      <c r="BM404" s="187"/>
      <c r="BN404" s="187"/>
      <c r="BO404" s="187"/>
      <c r="BP404" s="187"/>
      <c r="BQ404" s="187"/>
      <c r="BR404" s="187"/>
      <c r="BS404" s="187"/>
      <c r="BT404" s="187"/>
      <c r="BY404" s="386"/>
    </row>
    <row r="405" spans="1:77" s="385" customFormat="1" ht="20.6">
      <c r="A405" s="187"/>
      <c r="B405" s="187"/>
      <c r="C405" s="187"/>
      <c r="D405" s="187"/>
      <c r="E405" s="187"/>
      <c r="F405" s="187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187"/>
      <c r="S405" s="187"/>
      <c r="T405" s="187"/>
      <c r="U405" s="187"/>
      <c r="V405" s="187"/>
      <c r="W405" s="187"/>
      <c r="X405" s="187"/>
      <c r="Y405" s="187"/>
      <c r="Z405" s="187"/>
      <c r="AA405" s="187"/>
      <c r="AB405" s="187"/>
      <c r="AC405" s="187"/>
      <c r="AD405" s="187"/>
      <c r="AE405" s="187"/>
      <c r="AF405" s="187"/>
      <c r="AG405" s="187"/>
      <c r="AH405" s="187"/>
      <c r="AI405" s="187"/>
      <c r="AJ405" s="187"/>
      <c r="AK405" s="187"/>
      <c r="AL405" s="187"/>
      <c r="AM405" s="187"/>
      <c r="AN405" s="187"/>
      <c r="AO405" s="187"/>
      <c r="AP405" s="187"/>
      <c r="AQ405" s="187"/>
      <c r="AR405" s="187"/>
      <c r="AS405" s="187"/>
      <c r="AT405" s="187"/>
      <c r="AU405" s="187"/>
      <c r="AV405" s="187"/>
      <c r="AW405" s="187"/>
      <c r="AX405" s="187"/>
      <c r="AY405" s="187"/>
      <c r="AZ405" s="187"/>
      <c r="BA405" s="187"/>
      <c r="BB405" s="187"/>
      <c r="BC405" s="187"/>
      <c r="BD405" s="187"/>
      <c r="BE405" s="187"/>
      <c r="BF405" s="187"/>
      <c r="BG405" s="187"/>
      <c r="BH405" s="187"/>
      <c r="BI405" s="187"/>
      <c r="BJ405" s="187"/>
      <c r="BK405" s="187"/>
      <c r="BL405" s="187"/>
      <c r="BM405" s="187"/>
      <c r="BN405" s="187"/>
      <c r="BO405" s="187"/>
      <c r="BP405" s="187"/>
      <c r="BQ405" s="187"/>
      <c r="BR405" s="187"/>
      <c r="BS405" s="187"/>
      <c r="BT405" s="187"/>
      <c r="BY405" s="386"/>
    </row>
    <row r="406" spans="1:77" s="385" customFormat="1" ht="20.6">
      <c r="A406" s="187"/>
      <c r="B406" s="187"/>
      <c r="C406" s="187"/>
      <c r="D406" s="187"/>
      <c r="E406" s="187"/>
      <c r="F406" s="187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187"/>
      <c r="AE406" s="187"/>
      <c r="AF406" s="187"/>
      <c r="AG406" s="187"/>
      <c r="AH406" s="187"/>
      <c r="AI406" s="187"/>
      <c r="AJ406" s="187"/>
      <c r="AK406" s="187"/>
      <c r="AL406" s="187"/>
      <c r="AM406" s="187"/>
      <c r="AN406" s="187"/>
      <c r="AO406" s="187"/>
      <c r="AP406" s="187"/>
      <c r="AQ406" s="187"/>
      <c r="AR406" s="187"/>
      <c r="AS406" s="187"/>
      <c r="AT406" s="187"/>
      <c r="AU406" s="187"/>
      <c r="AV406" s="187"/>
      <c r="AW406" s="187"/>
      <c r="AX406" s="187"/>
      <c r="AY406" s="187"/>
      <c r="AZ406" s="187"/>
      <c r="BA406" s="187"/>
      <c r="BB406" s="187"/>
      <c r="BC406" s="187"/>
      <c r="BD406" s="187"/>
      <c r="BE406" s="187"/>
      <c r="BF406" s="187"/>
      <c r="BG406" s="187"/>
      <c r="BH406" s="187"/>
      <c r="BI406" s="187"/>
      <c r="BJ406" s="187"/>
      <c r="BK406" s="187"/>
      <c r="BL406" s="187"/>
      <c r="BM406" s="187"/>
      <c r="BN406" s="187"/>
      <c r="BO406" s="187"/>
      <c r="BP406" s="187"/>
      <c r="BQ406" s="187"/>
      <c r="BR406" s="187"/>
      <c r="BS406" s="187"/>
      <c r="BT406" s="187"/>
      <c r="BY406" s="386"/>
    </row>
    <row r="407" spans="1:77" s="385" customFormat="1" ht="20.6">
      <c r="A407" s="187"/>
      <c r="B407" s="187"/>
      <c r="C407" s="187"/>
      <c r="D407" s="187"/>
      <c r="E407" s="187"/>
      <c r="F407" s="187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187"/>
      <c r="AE407" s="187"/>
      <c r="AF407" s="187"/>
      <c r="AG407" s="187"/>
      <c r="AH407" s="187"/>
      <c r="AI407" s="187"/>
      <c r="AJ407" s="187"/>
      <c r="AK407" s="187"/>
      <c r="AL407" s="187"/>
      <c r="AM407" s="187"/>
      <c r="AN407" s="187"/>
      <c r="AO407" s="187"/>
      <c r="AP407" s="187"/>
      <c r="AQ407" s="187"/>
      <c r="AR407" s="187"/>
      <c r="AS407" s="187"/>
      <c r="AT407" s="187"/>
      <c r="AU407" s="187"/>
      <c r="AV407" s="187"/>
      <c r="AW407" s="187"/>
      <c r="AX407" s="187"/>
      <c r="AY407" s="187"/>
      <c r="AZ407" s="187"/>
      <c r="BA407" s="187"/>
      <c r="BB407" s="187"/>
      <c r="BC407" s="187"/>
      <c r="BD407" s="187"/>
      <c r="BE407" s="187"/>
      <c r="BF407" s="187"/>
      <c r="BG407" s="187"/>
      <c r="BH407" s="187"/>
      <c r="BI407" s="187"/>
      <c r="BJ407" s="187"/>
      <c r="BK407" s="187"/>
      <c r="BL407" s="187"/>
      <c r="BM407" s="187"/>
      <c r="BN407" s="187"/>
      <c r="BO407" s="187"/>
      <c r="BP407" s="187"/>
      <c r="BQ407" s="187"/>
      <c r="BR407" s="187"/>
      <c r="BS407" s="187"/>
      <c r="BT407" s="187"/>
      <c r="BY407" s="386"/>
    </row>
    <row r="408" spans="1:77" s="385" customFormat="1" ht="20.6">
      <c r="A408" s="187"/>
      <c r="B408" s="187"/>
      <c r="C408" s="187"/>
      <c r="D408" s="187"/>
      <c r="E408" s="187"/>
      <c r="F408" s="187"/>
      <c r="G408" s="187"/>
      <c r="H408" s="187"/>
      <c r="I408" s="187"/>
      <c r="J408" s="187"/>
      <c r="K408" s="187"/>
      <c r="L408" s="187"/>
      <c r="M408" s="187"/>
      <c r="N408" s="187"/>
      <c r="O408" s="187"/>
      <c r="P408" s="187"/>
      <c r="Q408" s="187"/>
      <c r="R408" s="187"/>
      <c r="S408" s="187"/>
      <c r="T408" s="187"/>
      <c r="U408" s="187"/>
      <c r="V408" s="187"/>
      <c r="W408" s="187"/>
      <c r="X408" s="187"/>
      <c r="Y408" s="187"/>
      <c r="Z408" s="187"/>
      <c r="AA408" s="187"/>
      <c r="AB408" s="187"/>
      <c r="AC408" s="187"/>
      <c r="AD408" s="187"/>
      <c r="AE408" s="187"/>
      <c r="AF408" s="187"/>
      <c r="AG408" s="187"/>
      <c r="AH408" s="187"/>
      <c r="AI408" s="187"/>
      <c r="AJ408" s="187"/>
      <c r="AK408" s="187"/>
      <c r="AL408" s="187"/>
      <c r="AM408" s="187"/>
      <c r="AN408" s="187"/>
      <c r="AO408" s="187"/>
      <c r="AP408" s="187"/>
      <c r="AQ408" s="187"/>
      <c r="AR408" s="187"/>
      <c r="AS408" s="187"/>
      <c r="AT408" s="187"/>
      <c r="AU408" s="187"/>
      <c r="AV408" s="187"/>
      <c r="AW408" s="187"/>
      <c r="AX408" s="187"/>
      <c r="AY408" s="187"/>
      <c r="AZ408" s="187"/>
      <c r="BA408" s="187"/>
      <c r="BB408" s="187"/>
      <c r="BC408" s="187"/>
      <c r="BD408" s="187"/>
      <c r="BE408" s="187"/>
      <c r="BF408" s="187"/>
      <c r="BG408" s="187"/>
      <c r="BH408" s="187"/>
      <c r="BI408" s="187"/>
      <c r="BJ408" s="187"/>
      <c r="BK408" s="187"/>
      <c r="BL408" s="187"/>
      <c r="BM408" s="187"/>
      <c r="BN408" s="187"/>
      <c r="BO408" s="187"/>
      <c r="BP408" s="187"/>
      <c r="BQ408" s="187"/>
      <c r="BR408" s="187"/>
      <c r="BS408" s="187"/>
      <c r="BT408" s="187"/>
      <c r="BY408" s="386"/>
    </row>
    <row r="409" spans="1:77" s="385" customFormat="1" ht="20.6">
      <c r="A409" s="187"/>
      <c r="B409" s="187"/>
      <c r="C409" s="187"/>
      <c r="D409" s="187"/>
      <c r="E409" s="187"/>
      <c r="F409" s="187"/>
      <c r="G409" s="187"/>
      <c r="H409" s="187"/>
      <c r="I409" s="187"/>
      <c r="J409" s="187"/>
      <c r="K409" s="187"/>
      <c r="L409" s="187"/>
      <c r="M409" s="187"/>
      <c r="N409" s="187"/>
      <c r="O409" s="187"/>
      <c r="P409" s="187"/>
      <c r="Q409" s="187"/>
      <c r="R409" s="187"/>
      <c r="S409" s="187"/>
      <c r="T409" s="187"/>
      <c r="U409" s="187"/>
      <c r="V409" s="187"/>
      <c r="W409" s="187"/>
      <c r="X409" s="187"/>
      <c r="Y409" s="187"/>
      <c r="Z409" s="187"/>
      <c r="AA409" s="187"/>
      <c r="AB409" s="187"/>
      <c r="AC409" s="187"/>
      <c r="AD409" s="187"/>
      <c r="AE409" s="187"/>
      <c r="AF409" s="187"/>
      <c r="AG409" s="187"/>
      <c r="AH409" s="187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187"/>
      <c r="AT409" s="187"/>
      <c r="AU409" s="187"/>
      <c r="AV409" s="187"/>
      <c r="AW409" s="187"/>
      <c r="AX409" s="187"/>
      <c r="AY409" s="187"/>
      <c r="AZ409" s="187"/>
      <c r="BA409" s="187"/>
      <c r="BB409" s="187"/>
      <c r="BC409" s="187"/>
      <c r="BD409" s="187"/>
      <c r="BE409" s="187"/>
      <c r="BF409" s="187"/>
      <c r="BG409" s="187"/>
      <c r="BH409" s="187"/>
      <c r="BI409" s="187"/>
      <c r="BJ409" s="187"/>
      <c r="BK409" s="187"/>
      <c r="BL409" s="187"/>
      <c r="BM409" s="187"/>
      <c r="BN409" s="187"/>
      <c r="BO409" s="187"/>
      <c r="BP409" s="187"/>
      <c r="BQ409" s="187"/>
      <c r="BR409" s="187"/>
      <c r="BS409" s="187"/>
      <c r="BT409" s="187"/>
      <c r="BY409" s="386"/>
    </row>
    <row r="410" spans="1:77" s="385" customFormat="1" ht="20.6">
      <c r="A410" s="187"/>
      <c r="B410" s="187"/>
      <c r="C410" s="187"/>
      <c r="D410" s="187"/>
      <c r="E410" s="187"/>
      <c r="F410" s="187"/>
      <c r="G410" s="187"/>
      <c r="H410" s="187"/>
      <c r="I410" s="187"/>
      <c r="J410" s="187"/>
      <c r="K410" s="187"/>
      <c r="L410" s="187"/>
      <c r="M410" s="187"/>
      <c r="N410" s="187"/>
      <c r="O410" s="187"/>
      <c r="P410" s="187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87"/>
      <c r="AT410" s="187"/>
      <c r="AU410" s="187"/>
      <c r="AV410" s="187"/>
      <c r="AW410" s="187"/>
      <c r="AX410" s="187"/>
      <c r="AY410" s="187"/>
      <c r="AZ410" s="187"/>
      <c r="BA410" s="187"/>
      <c r="BB410" s="187"/>
      <c r="BC410" s="187"/>
      <c r="BD410" s="187"/>
      <c r="BE410" s="187"/>
      <c r="BF410" s="187"/>
      <c r="BG410" s="187"/>
      <c r="BH410" s="187"/>
      <c r="BI410" s="187"/>
      <c r="BJ410" s="187"/>
      <c r="BK410" s="187"/>
      <c r="BL410" s="187"/>
      <c r="BM410" s="187"/>
      <c r="BN410" s="187"/>
      <c r="BO410" s="187"/>
      <c r="BP410" s="187"/>
      <c r="BQ410" s="187"/>
      <c r="BR410" s="187"/>
      <c r="BS410" s="187"/>
      <c r="BT410" s="187"/>
      <c r="BY410" s="386"/>
    </row>
    <row r="411" spans="1:77" s="385" customFormat="1" ht="20.6">
      <c r="A411" s="187"/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  <c r="R411" s="187"/>
      <c r="S411" s="187"/>
      <c r="T411" s="187"/>
      <c r="U411" s="187"/>
      <c r="V411" s="187"/>
      <c r="W411" s="187"/>
      <c r="X411" s="187"/>
      <c r="Y411" s="187"/>
      <c r="Z411" s="187"/>
      <c r="AA411" s="187"/>
      <c r="AB411" s="187"/>
      <c r="AC411" s="187"/>
      <c r="AD411" s="187"/>
      <c r="AE411" s="187"/>
      <c r="AF411" s="187"/>
      <c r="AG411" s="187"/>
      <c r="AH411" s="187"/>
      <c r="AI411" s="187"/>
      <c r="AJ411" s="187"/>
      <c r="AK411" s="187"/>
      <c r="AL411" s="187"/>
      <c r="AM411" s="187"/>
      <c r="AN411" s="187"/>
      <c r="AO411" s="187"/>
      <c r="AP411" s="187"/>
      <c r="AQ411" s="187"/>
      <c r="AR411" s="187"/>
      <c r="AS411" s="187"/>
      <c r="AT411" s="187"/>
      <c r="AU411" s="187"/>
      <c r="AV411" s="187"/>
      <c r="AW411" s="187"/>
      <c r="AX411" s="187"/>
      <c r="AY411" s="187"/>
      <c r="AZ411" s="187"/>
      <c r="BA411" s="187"/>
      <c r="BB411" s="187"/>
      <c r="BC411" s="187"/>
      <c r="BD411" s="187"/>
      <c r="BE411" s="187"/>
      <c r="BF411" s="187"/>
      <c r="BG411" s="187"/>
      <c r="BH411" s="187"/>
      <c r="BI411" s="187"/>
      <c r="BJ411" s="187"/>
      <c r="BK411" s="187"/>
      <c r="BL411" s="187"/>
      <c r="BM411" s="187"/>
      <c r="BN411" s="187"/>
      <c r="BO411" s="187"/>
      <c r="BP411" s="187"/>
      <c r="BQ411" s="187"/>
      <c r="BR411" s="187"/>
      <c r="BS411" s="187"/>
      <c r="BT411" s="187"/>
      <c r="BY411" s="386"/>
    </row>
    <row r="412" spans="1:77" s="385" customFormat="1" ht="20.6">
      <c r="A412" s="187"/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  <c r="R412" s="187"/>
      <c r="S412" s="187"/>
      <c r="T412" s="187"/>
      <c r="U412" s="187"/>
      <c r="V412" s="187"/>
      <c r="W412" s="187"/>
      <c r="X412" s="187"/>
      <c r="Y412" s="187"/>
      <c r="Z412" s="187"/>
      <c r="AA412" s="187"/>
      <c r="AB412" s="187"/>
      <c r="AC412" s="187"/>
      <c r="AD412" s="187"/>
      <c r="AE412" s="187"/>
      <c r="AF412" s="187"/>
      <c r="AG412" s="187"/>
      <c r="AH412" s="187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187"/>
      <c r="AT412" s="187"/>
      <c r="AU412" s="187"/>
      <c r="AV412" s="187"/>
      <c r="AW412" s="187"/>
      <c r="AX412" s="187"/>
      <c r="AY412" s="187"/>
      <c r="AZ412" s="187"/>
      <c r="BA412" s="187"/>
      <c r="BB412" s="187"/>
      <c r="BC412" s="187"/>
      <c r="BD412" s="187"/>
      <c r="BE412" s="187"/>
      <c r="BF412" s="187"/>
      <c r="BG412" s="187"/>
      <c r="BH412" s="187"/>
      <c r="BI412" s="187"/>
      <c r="BJ412" s="187"/>
      <c r="BK412" s="187"/>
      <c r="BL412" s="187"/>
      <c r="BM412" s="187"/>
      <c r="BN412" s="187"/>
      <c r="BO412" s="187"/>
      <c r="BP412" s="187"/>
      <c r="BQ412" s="187"/>
      <c r="BR412" s="187"/>
      <c r="BS412" s="187"/>
      <c r="BT412" s="187"/>
      <c r="BY412" s="386"/>
    </row>
    <row r="413" spans="1:77" s="385" customFormat="1" ht="20.6">
      <c r="A413" s="187"/>
      <c r="B413" s="187"/>
      <c r="C413" s="187"/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  <c r="R413" s="187"/>
      <c r="S413" s="187"/>
      <c r="T413" s="187"/>
      <c r="U413" s="187"/>
      <c r="V413" s="187"/>
      <c r="W413" s="187"/>
      <c r="X413" s="187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187"/>
      <c r="AT413" s="187"/>
      <c r="AU413" s="187"/>
      <c r="AV413" s="187"/>
      <c r="AW413" s="187"/>
      <c r="AX413" s="187"/>
      <c r="AY413" s="187"/>
      <c r="AZ413" s="187"/>
      <c r="BA413" s="187"/>
      <c r="BB413" s="187"/>
      <c r="BC413" s="187"/>
      <c r="BD413" s="187"/>
      <c r="BE413" s="187"/>
      <c r="BF413" s="187"/>
      <c r="BG413" s="187"/>
      <c r="BH413" s="187"/>
      <c r="BI413" s="187"/>
      <c r="BJ413" s="187"/>
      <c r="BK413" s="187"/>
      <c r="BL413" s="187"/>
      <c r="BM413" s="187"/>
      <c r="BN413" s="187"/>
      <c r="BO413" s="187"/>
      <c r="BP413" s="187"/>
      <c r="BQ413" s="187"/>
      <c r="BR413" s="187"/>
      <c r="BS413" s="187"/>
      <c r="BT413" s="187"/>
      <c r="BY413" s="386"/>
    </row>
    <row r="414" spans="1:77" s="385" customFormat="1" ht="20.6">
      <c r="A414" s="187"/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  <c r="R414" s="187"/>
      <c r="S414" s="187"/>
      <c r="T414" s="187"/>
      <c r="U414" s="187"/>
      <c r="V414" s="187"/>
      <c r="W414" s="187"/>
      <c r="X414" s="187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  <c r="AK414" s="187"/>
      <c r="AL414" s="187"/>
      <c r="AM414" s="187"/>
      <c r="AN414" s="187"/>
      <c r="AO414" s="187"/>
      <c r="AP414" s="187"/>
      <c r="AQ414" s="187"/>
      <c r="AR414" s="187"/>
      <c r="AS414" s="187"/>
      <c r="AT414" s="187"/>
      <c r="AU414" s="187"/>
      <c r="AV414" s="187"/>
      <c r="AW414" s="187"/>
      <c r="AX414" s="187"/>
      <c r="AY414" s="187"/>
      <c r="AZ414" s="187"/>
      <c r="BA414" s="187"/>
      <c r="BB414" s="187"/>
      <c r="BC414" s="187"/>
      <c r="BD414" s="187"/>
      <c r="BE414" s="187"/>
      <c r="BF414" s="187"/>
      <c r="BG414" s="187"/>
      <c r="BH414" s="187"/>
      <c r="BI414" s="187"/>
      <c r="BJ414" s="187"/>
      <c r="BK414" s="187"/>
      <c r="BL414" s="187"/>
      <c r="BM414" s="187"/>
      <c r="BN414" s="187"/>
      <c r="BO414" s="187"/>
      <c r="BP414" s="187"/>
      <c r="BQ414" s="187"/>
      <c r="BR414" s="187"/>
      <c r="BS414" s="187"/>
      <c r="BT414" s="187"/>
      <c r="BY414" s="386"/>
    </row>
    <row r="415" spans="1:77" s="385" customFormat="1" ht="20.6">
      <c r="A415" s="187"/>
      <c r="B415" s="187"/>
      <c r="C415" s="187"/>
      <c r="D415" s="187"/>
      <c r="E415" s="187"/>
      <c r="F415" s="187"/>
      <c r="G415" s="187"/>
      <c r="H415" s="187"/>
      <c r="I415" s="187"/>
      <c r="J415" s="187"/>
      <c r="K415" s="187"/>
      <c r="L415" s="187"/>
      <c r="M415" s="187"/>
      <c r="N415" s="187"/>
      <c r="O415" s="187"/>
      <c r="P415" s="187"/>
      <c r="Q415" s="187"/>
      <c r="R415" s="187"/>
      <c r="S415" s="187"/>
      <c r="T415" s="187"/>
      <c r="U415" s="187"/>
      <c r="V415" s="187"/>
      <c r="W415" s="187"/>
      <c r="X415" s="187"/>
      <c r="Y415" s="187"/>
      <c r="Z415" s="187"/>
      <c r="AA415" s="187"/>
      <c r="AB415" s="187"/>
      <c r="AC415" s="187"/>
      <c r="AD415" s="187"/>
      <c r="AE415" s="187"/>
      <c r="AF415" s="187"/>
      <c r="AG415" s="187"/>
      <c r="AH415" s="187"/>
      <c r="AI415" s="187"/>
      <c r="AJ415" s="187"/>
      <c r="AK415" s="187"/>
      <c r="AL415" s="187"/>
      <c r="AM415" s="187"/>
      <c r="AN415" s="187"/>
      <c r="AO415" s="187"/>
      <c r="AP415" s="187"/>
      <c r="AQ415" s="187"/>
      <c r="AR415" s="187"/>
      <c r="AS415" s="187"/>
      <c r="AT415" s="187"/>
      <c r="AU415" s="187"/>
      <c r="AV415" s="187"/>
      <c r="AW415" s="187"/>
      <c r="AX415" s="187"/>
      <c r="AY415" s="187"/>
      <c r="AZ415" s="187"/>
      <c r="BA415" s="187"/>
      <c r="BB415" s="187"/>
      <c r="BC415" s="187"/>
      <c r="BD415" s="187"/>
      <c r="BE415" s="187"/>
      <c r="BF415" s="187"/>
      <c r="BG415" s="187"/>
      <c r="BH415" s="187"/>
      <c r="BI415" s="187"/>
      <c r="BJ415" s="187"/>
      <c r="BK415" s="187"/>
      <c r="BL415" s="187"/>
      <c r="BM415" s="187"/>
      <c r="BN415" s="187"/>
      <c r="BO415" s="187"/>
      <c r="BP415" s="187"/>
      <c r="BQ415" s="187"/>
      <c r="BR415" s="187"/>
      <c r="BS415" s="187"/>
      <c r="BT415" s="187"/>
      <c r="BY415" s="386"/>
    </row>
    <row r="416" spans="1:77" s="385" customFormat="1" ht="20.6">
      <c r="A416" s="187"/>
      <c r="B416" s="187"/>
      <c r="C416" s="187"/>
      <c r="D416" s="187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Z416" s="187"/>
      <c r="AA416" s="187"/>
      <c r="AB416" s="187"/>
      <c r="AC416" s="187"/>
      <c r="AD416" s="187"/>
      <c r="AE416" s="187"/>
      <c r="AF416" s="187"/>
      <c r="AG416" s="187"/>
      <c r="AH416" s="187"/>
      <c r="AI416" s="187"/>
      <c r="AJ416" s="187"/>
      <c r="AK416" s="187"/>
      <c r="AL416" s="187"/>
      <c r="AM416" s="187"/>
      <c r="AN416" s="187"/>
      <c r="AO416" s="187"/>
      <c r="AP416" s="187"/>
      <c r="AQ416" s="187"/>
      <c r="AR416" s="187"/>
      <c r="AS416" s="187"/>
      <c r="AT416" s="187"/>
      <c r="AU416" s="187"/>
      <c r="AV416" s="187"/>
      <c r="AW416" s="187"/>
      <c r="AX416" s="187"/>
      <c r="AY416" s="187"/>
      <c r="AZ416" s="187"/>
      <c r="BA416" s="187"/>
      <c r="BB416" s="187"/>
      <c r="BC416" s="187"/>
      <c r="BD416" s="187"/>
      <c r="BE416" s="187"/>
      <c r="BF416" s="187"/>
      <c r="BG416" s="187"/>
      <c r="BH416" s="187"/>
      <c r="BI416" s="187"/>
      <c r="BJ416" s="187"/>
      <c r="BK416" s="187"/>
      <c r="BL416" s="187"/>
      <c r="BM416" s="187"/>
      <c r="BN416" s="187"/>
      <c r="BO416" s="187"/>
      <c r="BP416" s="187"/>
      <c r="BQ416" s="187"/>
      <c r="BR416" s="187"/>
      <c r="BS416" s="187"/>
      <c r="BT416" s="187"/>
      <c r="BY416" s="386"/>
    </row>
    <row r="417" spans="1:77" s="385" customFormat="1" ht="20.6">
      <c r="A417" s="187"/>
      <c r="B417" s="187"/>
      <c r="C417" s="187"/>
      <c r="D417" s="187"/>
      <c r="E417" s="187"/>
      <c r="F417" s="187"/>
      <c r="G417" s="187"/>
      <c r="H417" s="187"/>
      <c r="I417" s="187"/>
      <c r="J417" s="187"/>
      <c r="K417" s="187"/>
      <c r="L417" s="187"/>
      <c r="M417" s="187"/>
      <c r="N417" s="187"/>
      <c r="O417" s="187"/>
      <c r="P417" s="187"/>
      <c r="Q417" s="187"/>
      <c r="R417" s="187"/>
      <c r="S417" s="187"/>
      <c r="T417" s="187"/>
      <c r="U417" s="187"/>
      <c r="V417" s="187"/>
      <c r="W417" s="187"/>
      <c r="X417" s="187"/>
      <c r="Y417" s="187"/>
      <c r="Z417" s="187"/>
      <c r="AA417" s="187"/>
      <c r="AB417" s="187"/>
      <c r="AC417" s="187"/>
      <c r="AD417" s="187"/>
      <c r="AE417" s="187"/>
      <c r="AF417" s="187"/>
      <c r="AG417" s="187"/>
      <c r="AH417" s="187"/>
      <c r="AI417" s="187"/>
      <c r="AJ417" s="187"/>
      <c r="AK417" s="187"/>
      <c r="AL417" s="187"/>
      <c r="AM417" s="187"/>
      <c r="AN417" s="187"/>
      <c r="AO417" s="187"/>
      <c r="AP417" s="187"/>
      <c r="AQ417" s="187"/>
      <c r="AR417" s="187"/>
      <c r="AS417" s="187"/>
      <c r="AT417" s="187"/>
      <c r="AU417" s="187"/>
      <c r="AV417" s="187"/>
      <c r="AW417" s="187"/>
      <c r="AX417" s="187"/>
      <c r="AY417" s="187"/>
      <c r="AZ417" s="187"/>
      <c r="BA417" s="187"/>
      <c r="BB417" s="187"/>
      <c r="BC417" s="187"/>
      <c r="BD417" s="187"/>
      <c r="BE417" s="187"/>
      <c r="BF417" s="187"/>
      <c r="BG417" s="187"/>
      <c r="BH417" s="187"/>
      <c r="BI417" s="187"/>
      <c r="BJ417" s="187"/>
      <c r="BK417" s="187"/>
      <c r="BL417" s="187"/>
      <c r="BM417" s="187"/>
      <c r="BN417" s="187"/>
      <c r="BO417" s="187"/>
      <c r="BP417" s="187"/>
      <c r="BQ417" s="187"/>
      <c r="BR417" s="187"/>
      <c r="BS417" s="187"/>
      <c r="BT417" s="187"/>
      <c r="BY417" s="386"/>
    </row>
    <row r="418" spans="1:77" s="385" customFormat="1" ht="20.6">
      <c r="A418" s="187"/>
      <c r="B418" s="187"/>
      <c r="C418" s="187"/>
      <c r="D418" s="187"/>
      <c r="E418" s="187"/>
      <c r="F418" s="187"/>
      <c r="G418" s="187"/>
      <c r="H418" s="187"/>
      <c r="I418" s="187"/>
      <c r="J418" s="187"/>
      <c r="K418" s="187"/>
      <c r="L418" s="187"/>
      <c r="M418" s="187"/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187"/>
      <c r="AT418" s="187"/>
      <c r="AU418" s="187"/>
      <c r="AV418" s="187"/>
      <c r="AW418" s="187"/>
      <c r="AX418" s="187"/>
      <c r="AY418" s="187"/>
      <c r="AZ418" s="187"/>
      <c r="BA418" s="187"/>
      <c r="BB418" s="187"/>
      <c r="BC418" s="187"/>
      <c r="BD418" s="187"/>
      <c r="BE418" s="187"/>
      <c r="BF418" s="187"/>
      <c r="BG418" s="187"/>
      <c r="BH418" s="187"/>
      <c r="BI418" s="187"/>
      <c r="BJ418" s="187"/>
      <c r="BK418" s="187"/>
      <c r="BL418" s="187"/>
      <c r="BM418" s="187"/>
      <c r="BN418" s="187"/>
      <c r="BO418" s="187"/>
      <c r="BP418" s="187"/>
      <c r="BQ418" s="187"/>
      <c r="BR418" s="187"/>
      <c r="BS418" s="187"/>
      <c r="BT418" s="187"/>
      <c r="BY418" s="386"/>
    </row>
    <row r="419" spans="1:77" s="385" customFormat="1" ht="20.6">
      <c r="A419" s="187"/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  <c r="O419" s="187"/>
      <c r="P419" s="187"/>
      <c r="Q419" s="187"/>
      <c r="R419" s="187"/>
      <c r="S419" s="187"/>
      <c r="T419" s="187"/>
      <c r="U419" s="187"/>
      <c r="V419" s="187"/>
      <c r="W419" s="187"/>
      <c r="X419" s="187"/>
      <c r="Y419" s="187"/>
      <c r="Z419" s="187"/>
      <c r="AA419" s="187"/>
      <c r="AB419" s="187"/>
      <c r="AC419" s="187"/>
      <c r="AD419" s="187"/>
      <c r="AE419" s="187"/>
      <c r="AF419" s="187"/>
      <c r="AG419" s="187"/>
      <c r="AH419" s="187"/>
      <c r="AI419" s="187"/>
      <c r="AJ419" s="187"/>
      <c r="AK419" s="187"/>
      <c r="AL419" s="187"/>
      <c r="AM419" s="187"/>
      <c r="AN419" s="187"/>
      <c r="AO419" s="187"/>
      <c r="AP419" s="187"/>
      <c r="AQ419" s="187"/>
      <c r="AR419" s="187"/>
      <c r="AS419" s="187"/>
      <c r="AT419" s="187"/>
      <c r="AU419" s="187"/>
      <c r="AV419" s="187"/>
      <c r="AW419" s="187"/>
      <c r="AX419" s="187"/>
      <c r="AY419" s="187"/>
      <c r="AZ419" s="187"/>
      <c r="BA419" s="187"/>
      <c r="BB419" s="187"/>
      <c r="BC419" s="187"/>
      <c r="BD419" s="187"/>
      <c r="BE419" s="187"/>
      <c r="BF419" s="187"/>
      <c r="BG419" s="187"/>
      <c r="BH419" s="187"/>
      <c r="BI419" s="187"/>
      <c r="BJ419" s="187"/>
      <c r="BK419" s="187"/>
      <c r="BL419" s="187"/>
      <c r="BM419" s="187"/>
      <c r="BN419" s="187"/>
      <c r="BO419" s="187"/>
      <c r="BP419" s="187"/>
      <c r="BQ419" s="187"/>
      <c r="BR419" s="187"/>
      <c r="BS419" s="187"/>
      <c r="BT419" s="187"/>
      <c r="BY419" s="386"/>
    </row>
    <row r="420" spans="1:77" s="385" customFormat="1" ht="20.6">
      <c r="A420" s="187"/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  <c r="O420" s="187"/>
      <c r="P420" s="187"/>
      <c r="Q420" s="187"/>
      <c r="R420" s="187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7"/>
      <c r="AT420" s="187"/>
      <c r="AU420" s="187"/>
      <c r="AV420" s="187"/>
      <c r="AW420" s="187"/>
      <c r="AX420" s="187"/>
      <c r="AY420" s="187"/>
      <c r="AZ420" s="187"/>
      <c r="BA420" s="187"/>
      <c r="BB420" s="187"/>
      <c r="BC420" s="187"/>
      <c r="BD420" s="187"/>
      <c r="BE420" s="187"/>
      <c r="BF420" s="187"/>
      <c r="BG420" s="187"/>
      <c r="BH420" s="187"/>
      <c r="BI420" s="187"/>
      <c r="BJ420" s="187"/>
      <c r="BK420" s="187"/>
      <c r="BL420" s="187"/>
      <c r="BM420" s="187"/>
      <c r="BN420" s="187"/>
      <c r="BO420" s="187"/>
      <c r="BP420" s="187"/>
      <c r="BQ420" s="187"/>
      <c r="BR420" s="187"/>
      <c r="BS420" s="187"/>
      <c r="BT420" s="187"/>
      <c r="BY420" s="386"/>
    </row>
    <row r="421" spans="1:77" s="385" customFormat="1" ht="20.6">
      <c r="A421" s="187"/>
      <c r="B421" s="187"/>
      <c r="C421" s="187"/>
      <c r="D421" s="187"/>
      <c r="E421" s="187"/>
      <c r="F421" s="187"/>
      <c r="G421" s="187"/>
      <c r="H421" s="187"/>
      <c r="I421" s="187"/>
      <c r="J421" s="187"/>
      <c r="K421" s="187"/>
      <c r="L421" s="187"/>
      <c r="M421" s="187"/>
      <c r="N421" s="187"/>
      <c r="O421" s="187"/>
      <c r="P421" s="187"/>
      <c r="Q421" s="187"/>
      <c r="R421" s="187"/>
      <c r="S421" s="187"/>
      <c r="T421" s="187"/>
      <c r="U421" s="187"/>
      <c r="V421" s="187"/>
      <c r="W421" s="187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87"/>
      <c r="AH421" s="187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187"/>
      <c r="AT421" s="187"/>
      <c r="AU421" s="187"/>
      <c r="AV421" s="187"/>
      <c r="AW421" s="187"/>
      <c r="AX421" s="187"/>
      <c r="AY421" s="187"/>
      <c r="AZ421" s="187"/>
      <c r="BA421" s="187"/>
      <c r="BB421" s="187"/>
      <c r="BC421" s="187"/>
      <c r="BD421" s="187"/>
      <c r="BE421" s="187"/>
      <c r="BF421" s="187"/>
      <c r="BG421" s="187"/>
      <c r="BH421" s="187"/>
      <c r="BI421" s="187"/>
      <c r="BJ421" s="187"/>
      <c r="BK421" s="187"/>
      <c r="BL421" s="187"/>
      <c r="BM421" s="187"/>
      <c r="BN421" s="187"/>
      <c r="BO421" s="187"/>
      <c r="BP421" s="187"/>
      <c r="BQ421" s="187"/>
      <c r="BR421" s="187"/>
      <c r="BS421" s="187"/>
      <c r="BT421" s="187"/>
      <c r="BY421" s="386"/>
    </row>
    <row r="422" spans="1:77" s="385" customFormat="1" ht="20.6">
      <c r="A422" s="187"/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  <c r="O422" s="187"/>
      <c r="P422" s="187"/>
      <c r="Q422" s="187"/>
      <c r="R422" s="187"/>
      <c r="S422" s="187"/>
      <c r="T422" s="187"/>
      <c r="U422" s="187"/>
      <c r="V422" s="187"/>
      <c r="W422" s="187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187"/>
      <c r="AT422" s="187"/>
      <c r="AU422" s="187"/>
      <c r="AV422" s="187"/>
      <c r="AW422" s="187"/>
      <c r="AX422" s="187"/>
      <c r="AY422" s="187"/>
      <c r="AZ422" s="187"/>
      <c r="BA422" s="187"/>
      <c r="BB422" s="187"/>
      <c r="BC422" s="187"/>
      <c r="BD422" s="187"/>
      <c r="BE422" s="187"/>
      <c r="BF422" s="187"/>
      <c r="BG422" s="187"/>
      <c r="BH422" s="187"/>
      <c r="BI422" s="187"/>
      <c r="BJ422" s="187"/>
      <c r="BK422" s="187"/>
      <c r="BL422" s="187"/>
      <c r="BM422" s="187"/>
      <c r="BN422" s="187"/>
      <c r="BO422" s="187"/>
      <c r="BP422" s="187"/>
      <c r="BQ422" s="187"/>
      <c r="BR422" s="187"/>
      <c r="BS422" s="187"/>
      <c r="BT422" s="187"/>
      <c r="BY422" s="386"/>
    </row>
    <row r="423" spans="1:77" s="385" customFormat="1" ht="20.6">
      <c r="A423" s="187"/>
      <c r="B423" s="187"/>
      <c r="C423" s="187"/>
      <c r="D423" s="187"/>
      <c r="E423" s="187"/>
      <c r="F423" s="187"/>
      <c r="G423" s="187"/>
      <c r="H423" s="187"/>
      <c r="I423" s="187"/>
      <c r="J423" s="187"/>
      <c r="K423" s="187"/>
      <c r="L423" s="187"/>
      <c r="M423" s="187"/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87"/>
      <c r="AT423" s="187"/>
      <c r="AU423" s="187"/>
      <c r="AV423" s="187"/>
      <c r="AW423" s="187"/>
      <c r="AX423" s="187"/>
      <c r="AY423" s="187"/>
      <c r="AZ423" s="187"/>
      <c r="BA423" s="187"/>
      <c r="BB423" s="187"/>
      <c r="BC423" s="187"/>
      <c r="BD423" s="187"/>
      <c r="BE423" s="187"/>
      <c r="BF423" s="187"/>
      <c r="BG423" s="187"/>
      <c r="BH423" s="187"/>
      <c r="BI423" s="187"/>
      <c r="BJ423" s="187"/>
      <c r="BK423" s="187"/>
      <c r="BL423" s="187"/>
      <c r="BM423" s="187"/>
      <c r="BN423" s="187"/>
      <c r="BO423" s="187"/>
      <c r="BP423" s="187"/>
      <c r="BQ423" s="187"/>
      <c r="BR423" s="187"/>
      <c r="BS423" s="187"/>
      <c r="BT423" s="187"/>
      <c r="BY423" s="386"/>
    </row>
    <row r="424" spans="1:77" s="385" customFormat="1" ht="20.6">
      <c r="A424" s="187"/>
      <c r="B424" s="187"/>
      <c r="C424" s="187"/>
      <c r="D424" s="187"/>
      <c r="E424" s="187"/>
      <c r="F424" s="187"/>
      <c r="G424" s="187"/>
      <c r="H424" s="187"/>
      <c r="I424" s="187"/>
      <c r="J424" s="187"/>
      <c r="K424" s="187"/>
      <c r="L424" s="187"/>
      <c r="M424" s="187"/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87"/>
      <c r="AT424" s="187"/>
      <c r="AU424" s="187"/>
      <c r="AV424" s="187"/>
      <c r="AW424" s="187"/>
      <c r="AX424" s="187"/>
      <c r="AY424" s="187"/>
      <c r="AZ424" s="187"/>
      <c r="BA424" s="187"/>
      <c r="BB424" s="187"/>
      <c r="BC424" s="187"/>
      <c r="BD424" s="187"/>
      <c r="BE424" s="187"/>
      <c r="BF424" s="187"/>
      <c r="BG424" s="187"/>
      <c r="BH424" s="187"/>
      <c r="BI424" s="187"/>
      <c r="BJ424" s="187"/>
      <c r="BK424" s="187"/>
      <c r="BL424" s="187"/>
      <c r="BM424" s="187"/>
      <c r="BN424" s="187"/>
      <c r="BO424" s="187"/>
      <c r="BP424" s="187"/>
      <c r="BQ424" s="187"/>
      <c r="BR424" s="187"/>
      <c r="BS424" s="187"/>
      <c r="BT424" s="187"/>
      <c r="BY424" s="386"/>
    </row>
    <row r="425" spans="1:77" s="385" customFormat="1" ht="20.6">
      <c r="A425" s="187"/>
      <c r="B425" s="187"/>
      <c r="C425" s="187"/>
      <c r="D425" s="187"/>
      <c r="E425" s="187"/>
      <c r="F425" s="187"/>
      <c r="G425" s="187"/>
      <c r="H425" s="187"/>
      <c r="I425" s="187"/>
      <c r="J425" s="187"/>
      <c r="K425" s="187"/>
      <c r="L425" s="187"/>
      <c r="M425" s="187"/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87"/>
      <c r="AT425" s="187"/>
      <c r="AU425" s="187"/>
      <c r="AV425" s="187"/>
      <c r="AW425" s="187"/>
      <c r="AX425" s="187"/>
      <c r="AY425" s="187"/>
      <c r="AZ425" s="187"/>
      <c r="BA425" s="187"/>
      <c r="BB425" s="187"/>
      <c r="BC425" s="187"/>
      <c r="BD425" s="187"/>
      <c r="BE425" s="187"/>
      <c r="BF425" s="187"/>
      <c r="BG425" s="187"/>
      <c r="BH425" s="187"/>
      <c r="BI425" s="187"/>
      <c r="BJ425" s="187"/>
      <c r="BK425" s="187"/>
      <c r="BL425" s="187"/>
      <c r="BM425" s="187"/>
      <c r="BN425" s="187"/>
      <c r="BO425" s="187"/>
      <c r="BP425" s="187"/>
      <c r="BQ425" s="187"/>
      <c r="BR425" s="187"/>
      <c r="BS425" s="187"/>
      <c r="BT425" s="187"/>
      <c r="BY425" s="386"/>
    </row>
    <row r="426" spans="1:77" s="385" customFormat="1" ht="20.6">
      <c r="A426" s="187"/>
      <c r="B426" s="187"/>
      <c r="C426" s="187"/>
      <c r="D426" s="187"/>
      <c r="E426" s="187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187"/>
      <c r="AU426" s="187"/>
      <c r="AV426" s="187"/>
      <c r="AW426" s="187"/>
      <c r="AX426" s="187"/>
      <c r="AY426" s="187"/>
      <c r="AZ426" s="187"/>
      <c r="BA426" s="187"/>
      <c r="BB426" s="187"/>
      <c r="BC426" s="187"/>
      <c r="BD426" s="187"/>
      <c r="BE426" s="187"/>
      <c r="BF426" s="187"/>
      <c r="BG426" s="187"/>
      <c r="BH426" s="187"/>
      <c r="BI426" s="187"/>
      <c r="BJ426" s="187"/>
      <c r="BK426" s="187"/>
      <c r="BL426" s="187"/>
      <c r="BM426" s="187"/>
      <c r="BN426" s="187"/>
      <c r="BO426" s="187"/>
      <c r="BP426" s="187"/>
      <c r="BQ426" s="187"/>
      <c r="BR426" s="187"/>
      <c r="BS426" s="187"/>
      <c r="BT426" s="187"/>
      <c r="BY426" s="386"/>
    </row>
    <row r="427" spans="1:77" s="385" customFormat="1" ht="20.6">
      <c r="A427" s="187"/>
      <c r="B427" s="187"/>
      <c r="C427" s="187"/>
      <c r="D427" s="187"/>
      <c r="E427" s="187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187"/>
      <c r="AU427" s="187"/>
      <c r="AV427" s="187"/>
      <c r="AW427" s="187"/>
      <c r="AX427" s="187"/>
      <c r="AY427" s="187"/>
      <c r="AZ427" s="187"/>
      <c r="BA427" s="187"/>
      <c r="BB427" s="187"/>
      <c r="BC427" s="187"/>
      <c r="BD427" s="187"/>
      <c r="BE427" s="187"/>
      <c r="BF427" s="187"/>
      <c r="BG427" s="187"/>
      <c r="BH427" s="187"/>
      <c r="BI427" s="187"/>
      <c r="BJ427" s="187"/>
      <c r="BK427" s="187"/>
      <c r="BL427" s="187"/>
      <c r="BM427" s="187"/>
      <c r="BN427" s="187"/>
      <c r="BO427" s="187"/>
      <c r="BP427" s="187"/>
      <c r="BQ427" s="187"/>
      <c r="BR427" s="187"/>
      <c r="BS427" s="187"/>
      <c r="BT427" s="187"/>
      <c r="BY427" s="386"/>
    </row>
    <row r="428" spans="1:77" s="385" customFormat="1" ht="20.6">
      <c r="A428" s="187"/>
      <c r="B428" s="187"/>
      <c r="C428" s="187"/>
      <c r="D428" s="187"/>
      <c r="E428" s="187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7"/>
      <c r="AT428" s="187"/>
      <c r="AU428" s="187"/>
      <c r="AV428" s="187"/>
      <c r="AW428" s="187"/>
      <c r="AX428" s="187"/>
      <c r="AY428" s="187"/>
      <c r="AZ428" s="187"/>
      <c r="BA428" s="187"/>
      <c r="BB428" s="187"/>
      <c r="BC428" s="187"/>
      <c r="BD428" s="187"/>
      <c r="BE428" s="187"/>
      <c r="BF428" s="187"/>
      <c r="BG428" s="187"/>
      <c r="BH428" s="187"/>
      <c r="BI428" s="187"/>
      <c r="BJ428" s="187"/>
      <c r="BK428" s="187"/>
      <c r="BL428" s="187"/>
      <c r="BM428" s="187"/>
      <c r="BN428" s="187"/>
      <c r="BO428" s="187"/>
      <c r="BP428" s="187"/>
      <c r="BQ428" s="187"/>
      <c r="BR428" s="187"/>
      <c r="BS428" s="187"/>
      <c r="BT428" s="187"/>
      <c r="BY428" s="386"/>
    </row>
    <row r="429" spans="1:77" s="385" customFormat="1" ht="20.6">
      <c r="A429" s="187"/>
      <c r="B429" s="187"/>
      <c r="C429" s="187"/>
      <c r="D429" s="187"/>
      <c r="E429" s="187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187"/>
      <c r="AT429" s="187"/>
      <c r="AU429" s="187"/>
      <c r="AV429" s="187"/>
      <c r="AW429" s="187"/>
      <c r="AX429" s="187"/>
      <c r="AY429" s="187"/>
      <c r="AZ429" s="187"/>
      <c r="BA429" s="187"/>
      <c r="BB429" s="187"/>
      <c r="BC429" s="187"/>
      <c r="BD429" s="187"/>
      <c r="BE429" s="187"/>
      <c r="BF429" s="187"/>
      <c r="BG429" s="187"/>
      <c r="BH429" s="187"/>
      <c r="BI429" s="187"/>
      <c r="BJ429" s="187"/>
      <c r="BK429" s="187"/>
      <c r="BL429" s="187"/>
      <c r="BM429" s="187"/>
      <c r="BN429" s="187"/>
      <c r="BO429" s="187"/>
      <c r="BP429" s="187"/>
      <c r="BQ429" s="187"/>
      <c r="BR429" s="187"/>
      <c r="BS429" s="187"/>
      <c r="BT429" s="187"/>
      <c r="BY429" s="386"/>
    </row>
    <row r="430" spans="1:77" s="385" customFormat="1" ht="20.6">
      <c r="A430" s="187"/>
      <c r="B430" s="187"/>
      <c r="C430" s="187"/>
      <c r="D430" s="187"/>
      <c r="E430" s="187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187"/>
      <c r="AT430" s="187"/>
      <c r="AU430" s="187"/>
      <c r="AV430" s="187"/>
      <c r="AW430" s="187"/>
      <c r="AX430" s="187"/>
      <c r="AY430" s="187"/>
      <c r="AZ430" s="187"/>
      <c r="BA430" s="187"/>
      <c r="BB430" s="187"/>
      <c r="BC430" s="187"/>
      <c r="BD430" s="187"/>
      <c r="BE430" s="187"/>
      <c r="BF430" s="187"/>
      <c r="BG430" s="187"/>
      <c r="BH430" s="187"/>
      <c r="BI430" s="187"/>
      <c r="BJ430" s="187"/>
      <c r="BK430" s="187"/>
      <c r="BL430" s="187"/>
      <c r="BM430" s="187"/>
      <c r="BN430" s="187"/>
      <c r="BO430" s="187"/>
      <c r="BP430" s="187"/>
      <c r="BQ430" s="187"/>
      <c r="BR430" s="187"/>
      <c r="BS430" s="187"/>
      <c r="BT430" s="187"/>
      <c r="BY430" s="386"/>
    </row>
    <row r="431" spans="1:77" s="385" customFormat="1" ht="20.6">
      <c r="A431" s="187"/>
      <c r="B431" s="187"/>
      <c r="C431" s="187"/>
      <c r="D431" s="187"/>
      <c r="E431" s="187"/>
      <c r="F431" s="187"/>
      <c r="G431" s="187"/>
      <c r="H431" s="187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187"/>
      <c r="AE431" s="187"/>
      <c r="AF431" s="187"/>
      <c r="AG431" s="187"/>
      <c r="AH431" s="187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  <c r="AS431" s="187"/>
      <c r="AT431" s="187"/>
      <c r="AU431" s="187"/>
      <c r="AV431" s="187"/>
      <c r="AW431" s="187"/>
      <c r="AX431" s="187"/>
      <c r="AY431" s="187"/>
      <c r="AZ431" s="187"/>
      <c r="BA431" s="187"/>
      <c r="BB431" s="187"/>
      <c r="BC431" s="187"/>
      <c r="BD431" s="187"/>
      <c r="BE431" s="187"/>
      <c r="BF431" s="187"/>
      <c r="BG431" s="187"/>
      <c r="BH431" s="187"/>
      <c r="BI431" s="187"/>
      <c r="BJ431" s="187"/>
      <c r="BK431" s="187"/>
      <c r="BL431" s="187"/>
      <c r="BM431" s="187"/>
      <c r="BN431" s="187"/>
      <c r="BO431" s="187"/>
      <c r="BP431" s="187"/>
      <c r="BQ431" s="187"/>
      <c r="BR431" s="187"/>
      <c r="BS431" s="187"/>
      <c r="BT431" s="187"/>
      <c r="BY431" s="386"/>
    </row>
    <row r="432" spans="1:77" s="385" customFormat="1" ht="20.6">
      <c r="A432" s="187"/>
      <c r="B432" s="187"/>
      <c r="C432" s="187"/>
      <c r="D432" s="187"/>
      <c r="E432" s="187"/>
      <c r="F432" s="187"/>
      <c r="G432" s="187"/>
      <c r="H432" s="187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187"/>
      <c r="AE432" s="187"/>
      <c r="AF432" s="187"/>
      <c r="AG432" s="187"/>
      <c r="AH432" s="187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  <c r="AS432" s="187"/>
      <c r="AT432" s="187"/>
      <c r="AU432" s="187"/>
      <c r="AV432" s="187"/>
      <c r="AW432" s="187"/>
      <c r="AX432" s="187"/>
      <c r="AY432" s="187"/>
      <c r="AZ432" s="187"/>
      <c r="BA432" s="187"/>
      <c r="BB432" s="187"/>
      <c r="BC432" s="187"/>
      <c r="BD432" s="187"/>
      <c r="BE432" s="187"/>
      <c r="BF432" s="187"/>
      <c r="BG432" s="187"/>
      <c r="BH432" s="187"/>
      <c r="BI432" s="187"/>
      <c r="BJ432" s="187"/>
      <c r="BK432" s="187"/>
      <c r="BL432" s="187"/>
      <c r="BM432" s="187"/>
      <c r="BN432" s="187"/>
      <c r="BO432" s="187"/>
      <c r="BP432" s="187"/>
      <c r="BQ432" s="187"/>
      <c r="BR432" s="187"/>
      <c r="BS432" s="187"/>
      <c r="BT432" s="187"/>
      <c r="BY432" s="386"/>
    </row>
    <row r="433" spans="1:77" s="385" customFormat="1" ht="20.6">
      <c r="A433" s="187"/>
      <c r="B433" s="187"/>
      <c r="C433" s="187"/>
      <c r="D433" s="187"/>
      <c r="E433" s="187"/>
      <c r="F433" s="187"/>
      <c r="G433" s="187"/>
      <c r="H433" s="187"/>
      <c r="I433" s="187"/>
      <c r="J433" s="187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  <c r="U433" s="187"/>
      <c r="V433" s="187"/>
      <c r="W433" s="187"/>
      <c r="X433" s="187"/>
      <c r="Y433" s="187"/>
      <c r="Z433" s="187"/>
      <c r="AA433" s="187"/>
      <c r="AB433" s="187"/>
      <c r="AC433" s="187"/>
      <c r="AD433" s="187"/>
      <c r="AE433" s="187"/>
      <c r="AF433" s="187"/>
      <c r="AG433" s="187"/>
      <c r="AH433" s="187"/>
      <c r="AI433" s="187"/>
      <c r="AJ433" s="187"/>
      <c r="AK433" s="187"/>
      <c r="AL433" s="187"/>
      <c r="AM433" s="187"/>
      <c r="AN433" s="187"/>
      <c r="AO433" s="187"/>
      <c r="AP433" s="187"/>
      <c r="AQ433" s="187"/>
      <c r="AR433" s="187"/>
      <c r="AS433" s="187"/>
      <c r="AT433" s="187"/>
      <c r="AU433" s="187"/>
      <c r="AV433" s="187"/>
      <c r="AW433" s="187"/>
      <c r="AX433" s="187"/>
      <c r="AY433" s="187"/>
      <c r="AZ433" s="187"/>
      <c r="BA433" s="187"/>
      <c r="BB433" s="187"/>
      <c r="BC433" s="187"/>
      <c r="BD433" s="187"/>
      <c r="BE433" s="187"/>
      <c r="BF433" s="187"/>
      <c r="BG433" s="187"/>
      <c r="BH433" s="187"/>
      <c r="BI433" s="187"/>
      <c r="BJ433" s="187"/>
      <c r="BK433" s="187"/>
      <c r="BL433" s="187"/>
      <c r="BM433" s="187"/>
      <c r="BN433" s="187"/>
      <c r="BO433" s="187"/>
      <c r="BP433" s="187"/>
      <c r="BQ433" s="187"/>
      <c r="BR433" s="187"/>
      <c r="BS433" s="187"/>
      <c r="BT433" s="187"/>
      <c r="BY433" s="386"/>
    </row>
    <row r="434" spans="1:77" s="385" customFormat="1" ht="20.6">
      <c r="A434" s="187"/>
      <c r="B434" s="187"/>
      <c r="C434" s="187"/>
      <c r="D434" s="187"/>
      <c r="E434" s="187"/>
      <c r="F434" s="187"/>
      <c r="G434" s="187"/>
      <c r="H434" s="187"/>
      <c r="I434" s="187"/>
      <c r="J434" s="187"/>
      <c r="K434" s="187"/>
      <c r="L434" s="187"/>
      <c r="M434" s="187"/>
      <c r="N434" s="187"/>
      <c r="O434" s="187"/>
      <c r="P434" s="187"/>
      <c r="Q434" s="187"/>
      <c r="R434" s="187"/>
      <c r="S434" s="187"/>
      <c r="T434" s="187"/>
      <c r="U434" s="187"/>
      <c r="V434" s="187"/>
      <c r="W434" s="187"/>
      <c r="X434" s="187"/>
      <c r="Y434" s="187"/>
      <c r="Z434" s="187"/>
      <c r="AA434" s="187"/>
      <c r="AB434" s="187"/>
      <c r="AC434" s="187"/>
      <c r="AD434" s="187"/>
      <c r="AE434" s="187"/>
      <c r="AF434" s="187"/>
      <c r="AG434" s="187"/>
      <c r="AH434" s="187"/>
      <c r="AI434" s="187"/>
      <c r="AJ434" s="187"/>
      <c r="AK434" s="187"/>
      <c r="AL434" s="187"/>
      <c r="AM434" s="187"/>
      <c r="AN434" s="187"/>
      <c r="AO434" s="187"/>
      <c r="AP434" s="187"/>
      <c r="AQ434" s="187"/>
      <c r="AR434" s="187"/>
      <c r="AS434" s="187"/>
      <c r="AT434" s="187"/>
      <c r="AU434" s="187"/>
      <c r="AV434" s="187"/>
      <c r="AW434" s="187"/>
      <c r="AX434" s="187"/>
      <c r="AY434" s="187"/>
      <c r="AZ434" s="187"/>
      <c r="BA434" s="187"/>
      <c r="BB434" s="187"/>
      <c r="BC434" s="187"/>
      <c r="BD434" s="187"/>
      <c r="BE434" s="187"/>
      <c r="BF434" s="187"/>
      <c r="BG434" s="187"/>
      <c r="BH434" s="187"/>
      <c r="BI434" s="187"/>
      <c r="BJ434" s="187"/>
      <c r="BK434" s="187"/>
      <c r="BL434" s="187"/>
      <c r="BM434" s="187"/>
      <c r="BN434" s="187"/>
      <c r="BO434" s="187"/>
      <c r="BP434" s="187"/>
      <c r="BQ434" s="187"/>
      <c r="BR434" s="187"/>
      <c r="BS434" s="187"/>
      <c r="BT434" s="187"/>
      <c r="BY434" s="386"/>
    </row>
    <row r="435" spans="1:77" s="385" customFormat="1" ht="20.6">
      <c r="A435" s="187"/>
      <c r="B435" s="187"/>
      <c r="C435" s="187"/>
      <c r="D435" s="187"/>
      <c r="E435" s="187"/>
      <c r="F435" s="187"/>
      <c r="G435" s="187"/>
      <c r="H435" s="187"/>
      <c r="I435" s="187"/>
      <c r="J435" s="187"/>
      <c r="K435" s="187"/>
      <c r="L435" s="187"/>
      <c r="M435" s="187"/>
      <c r="N435" s="187"/>
      <c r="O435" s="187"/>
      <c r="P435" s="187"/>
      <c r="Q435" s="187"/>
      <c r="R435" s="187"/>
      <c r="S435" s="187"/>
      <c r="T435" s="187"/>
      <c r="U435" s="187"/>
      <c r="V435" s="187"/>
      <c r="W435" s="187"/>
      <c r="X435" s="187"/>
      <c r="Y435" s="187"/>
      <c r="Z435" s="187"/>
      <c r="AA435" s="187"/>
      <c r="AB435" s="187"/>
      <c r="AC435" s="187"/>
      <c r="AD435" s="187"/>
      <c r="AE435" s="187"/>
      <c r="AF435" s="187"/>
      <c r="AG435" s="187"/>
      <c r="AH435" s="187"/>
      <c r="AI435" s="187"/>
      <c r="AJ435" s="187"/>
      <c r="AK435" s="187"/>
      <c r="AL435" s="187"/>
      <c r="AM435" s="187"/>
      <c r="AN435" s="187"/>
      <c r="AO435" s="187"/>
      <c r="AP435" s="187"/>
      <c r="AQ435" s="187"/>
      <c r="AR435" s="187"/>
      <c r="AS435" s="187"/>
      <c r="AT435" s="187"/>
      <c r="AU435" s="187"/>
      <c r="AV435" s="187"/>
      <c r="AW435" s="187"/>
      <c r="AX435" s="187"/>
      <c r="AY435" s="187"/>
      <c r="AZ435" s="187"/>
      <c r="BA435" s="187"/>
      <c r="BB435" s="187"/>
      <c r="BC435" s="187"/>
      <c r="BD435" s="187"/>
      <c r="BE435" s="187"/>
      <c r="BF435" s="187"/>
      <c r="BG435" s="187"/>
      <c r="BH435" s="187"/>
      <c r="BI435" s="187"/>
      <c r="BJ435" s="187"/>
      <c r="BK435" s="187"/>
      <c r="BL435" s="187"/>
      <c r="BM435" s="187"/>
      <c r="BN435" s="187"/>
      <c r="BO435" s="187"/>
      <c r="BP435" s="187"/>
      <c r="BQ435" s="187"/>
      <c r="BR435" s="187"/>
      <c r="BS435" s="187"/>
      <c r="BT435" s="187"/>
      <c r="BY435" s="386"/>
    </row>
    <row r="436" spans="1:77" s="385" customFormat="1" ht="20.6">
      <c r="A436" s="187"/>
      <c r="B436" s="187"/>
      <c r="C436" s="187"/>
      <c r="D436" s="187"/>
      <c r="E436" s="187"/>
      <c r="F436" s="187"/>
      <c r="G436" s="187"/>
      <c r="H436" s="187"/>
      <c r="I436" s="187"/>
      <c r="J436" s="187"/>
      <c r="K436" s="187"/>
      <c r="L436" s="187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187"/>
      <c r="AT436" s="187"/>
      <c r="AU436" s="187"/>
      <c r="AV436" s="187"/>
      <c r="AW436" s="187"/>
      <c r="AX436" s="187"/>
      <c r="AY436" s="187"/>
      <c r="AZ436" s="187"/>
      <c r="BA436" s="187"/>
      <c r="BB436" s="187"/>
      <c r="BC436" s="187"/>
      <c r="BD436" s="187"/>
      <c r="BE436" s="187"/>
      <c r="BF436" s="187"/>
      <c r="BG436" s="187"/>
      <c r="BH436" s="187"/>
      <c r="BI436" s="187"/>
      <c r="BJ436" s="187"/>
      <c r="BK436" s="187"/>
      <c r="BL436" s="187"/>
      <c r="BM436" s="187"/>
      <c r="BN436" s="187"/>
      <c r="BO436" s="187"/>
      <c r="BP436" s="187"/>
      <c r="BQ436" s="187"/>
      <c r="BR436" s="187"/>
      <c r="BS436" s="187"/>
      <c r="BT436" s="187"/>
      <c r="BY436" s="386"/>
    </row>
    <row r="437" spans="1:77" s="385" customFormat="1" ht="20.6">
      <c r="A437" s="187"/>
      <c r="B437" s="187"/>
      <c r="C437" s="187"/>
      <c r="D437" s="187"/>
      <c r="E437" s="187"/>
      <c r="F437" s="187"/>
      <c r="G437" s="187"/>
      <c r="H437" s="187"/>
      <c r="I437" s="187"/>
      <c r="J437" s="187"/>
      <c r="K437" s="187"/>
      <c r="L437" s="187"/>
      <c r="M437" s="187"/>
      <c r="N437" s="187"/>
      <c r="O437" s="187"/>
      <c r="P437" s="187"/>
      <c r="Q437" s="187"/>
      <c r="R437" s="187"/>
      <c r="S437" s="187"/>
      <c r="T437" s="187"/>
      <c r="U437" s="187"/>
      <c r="V437" s="187"/>
      <c r="W437" s="187"/>
      <c r="X437" s="187"/>
      <c r="Y437" s="187"/>
      <c r="Z437" s="187"/>
      <c r="AA437" s="187"/>
      <c r="AB437" s="187"/>
      <c r="AC437" s="187"/>
      <c r="AD437" s="187"/>
      <c r="AE437" s="187"/>
      <c r="AF437" s="187"/>
      <c r="AG437" s="187"/>
      <c r="AH437" s="187"/>
      <c r="AI437" s="187"/>
      <c r="AJ437" s="187"/>
      <c r="AK437" s="187"/>
      <c r="AL437" s="187"/>
      <c r="AM437" s="187"/>
      <c r="AN437" s="187"/>
      <c r="AO437" s="187"/>
      <c r="AP437" s="187"/>
      <c r="AQ437" s="187"/>
      <c r="AR437" s="187"/>
      <c r="AS437" s="187"/>
      <c r="AT437" s="187"/>
      <c r="AU437" s="187"/>
      <c r="AV437" s="187"/>
      <c r="AW437" s="187"/>
      <c r="AX437" s="187"/>
      <c r="AY437" s="187"/>
      <c r="AZ437" s="187"/>
      <c r="BA437" s="187"/>
      <c r="BB437" s="187"/>
      <c r="BC437" s="187"/>
      <c r="BD437" s="187"/>
      <c r="BE437" s="187"/>
      <c r="BF437" s="187"/>
      <c r="BG437" s="187"/>
      <c r="BH437" s="187"/>
      <c r="BI437" s="187"/>
      <c r="BJ437" s="187"/>
      <c r="BK437" s="187"/>
      <c r="BL437" s="187"/>
      <c r="BM437" s="187"/>
      <c r="BN437" s="187"/>
      <c r="BO437" s="187"/>
      <c r="BP437" s="187"/>
      <c r="BQ437" s="187"/>
      <c r="BR437" s="187"/>
      <c r="BS437" s="187"/>
      <c r="BT437" s="187"/>
      <c r="BY437" s="386"/>
    </row>
    <row r="438" spans="1:77" s="385" customFormat="1" ht="20.6">
      <c r="A438" s="187"/>
      <c r="B438" s="187"/>
      <c r="C438" s="187"/>
      <c r="D438" s="187"/>
      <c r="E438" s="187"/>
      <c r="F438" s="187"/>
      <c r="G438" s="187"/>
      <c r="H438" s="187"/>
      <c r="I438" s="187"/>
      <c r="J438" s="187"/>
      <c r="K438" s="187"/>
      <c r="L438" s="187"/>
      <c r="M438" s="187"/>
      <c r="N438" s="187"/>
      <c r="O438" s="187"/>
      <c r="P438" s="187"/>
      <c r="Q438" s="187"/>
      <c r="R438" s="187"/>
      <c r="S438" s="187"/>
      <c r="T438" s="187"/>
      <c r="U438" s="187"/>
      <c r="V438" s="187"/>
      <c r="W438" s="187"/>
      <c r="X438" s="187"/>
      <c r="Y438" s="187"/>
      <c r="Z438" s="187"/>
      <c r="AA438" s="187"/>
      <c r="AB438" s="187"/>
      <c r="AC438" s="187"/>
      <c r="AD438" s="187"/>
      <c r="AE438" s="187"/>
      <c r="AF438" s="187"/>
      <c r="AG438" s="187"/>
      <c r="AH438" s="187"/>
      <c r="AI438" s="187"/>
      <c r="AJ438" s="187"/>
      <c r="AK438" s="187"/>
      <c r="AL438" s="187"/>
      <c r="AM438" s="187"/>
      <c r="AN438" s="187"/>
      <c r="AO438" s="187"/>
      <c r="AP438" s="187"/>
      <c r="AQ438" s="187"/>
      <c r="AR438" s="187"/>
      <c r="AS438" s="187"/>
      <c r="AT438" s="187"/>
      <c r="AU438" s="187"/>
      <c r="AV438" s="187"/>
      <c r="AW438" s="187"/>
      <c r="AX438" s="187"/>
      <c r="AY438" s="187"/>
      <c r="AZ438" s="187"/>
      <c r="BA438" s="187"/>
      <c r="BB438" s="187"/>
      <c r="BC438" s="187"/>
      <c r="BD438" s="187"/>
      <c r="BE438" s="187"/>
      <c r="BF438" s="187"/>
      <c r="BG438" s="187"/>
      <c r="BH438" s="187"/>
      <c r="BI438" s="187"/>
      <c r="BJ438" s="187"/>
      <c r="BK438" s="187"/>
      <c r="BL438" s="187"/>
      <c r="BM438" s="187"/>
      <c r="BN438" s="187"/>
      <c r="BO438" s="187"/>
      <c r="BP438" s="187"/>
      <c r="BQ438" s="187"/>
      <c r="BR438" s="187"/>
      <c r="BS438" s="187"/>
      <c r="BT438" s="187"/>
      <c r="BY438" s="386"/>
    </row>
    <row r="439" spans="1:77" s="385" customFormat="1" ht="20.6">
      <c r="A439" s="187"/>
      <c r="B439" s="187"/>
      <c r="C439" s="187"/>
      <c r="D439" s="187"/>
      <c r="E439" s="187"/>
      <c r="F439" s="187"/>
      <c r="G439" s="187"/>
      <c r="H439" s="187"/>
      <c r="I439" s="187"/>
      <c r="J439" s="187"/>
      <c r="K439" s="187"/>
      <c r="L439" s="187"/>
      <c r="M439" s="187"/>
      <c r="N439" s="187"/>
      <c r="O439" s="187"/>
      <c r="P439" s="187"/>
      <c r="Q439" s="187"/>
      <c r="R439" s="187"/>
      <c r="S439" s="187"/>
      <c r="T439" s="187"/>
      <c r="U439" s="187"/>
      <c r="V439" s="187"/>
      <c r="W439" s="187"/>
      <c r="X439" s="187"/>
      <c r="Y439" s="187"/>
      <c r="Z439" s="187"/>
      <c r="AA439" s="187"/>
      <c r="AB439" s="187"/>
      <c r="AC439" s="187"/>
      <c r="AD439" s="187"/>
      <c r="AE439" s="187"/>
      <c r="AF439" s="187"/>
      <c r="AG439" s="187"/>
      <c r="AH439" s="187"/>
      <c r="AI439" s="187"/>
      <c r="AJ439" s="187"/>
      <c r="AK439" s="187"/>
      <c r="AL439" s="187"/>
      <c r="AM439" s="187"/>
      <c r="AN439" s="187"/>
      <c r="AO439" s="187"/>
      <c r="AP439" s="187"/>
      <c r="AQ439" s="187"/>
      <c r="AR439" s="187"/>
      <c r="AS439" s="187"/>
      <c r="AT439" s="187"/>
      <c r="AU439" s="187"/>
      <c r="AV439" s="187"/>
      <c r="AW439" s="187"/>
      <c r="AX439" s="187"/>
      <c r="AY439" s="187"/>
      <c r="AZ439" s="187"/>
      <c r="BA439" s="187"/>
      <c r="BB439" s="187"/>
      <c r="BC439" s="187"/>
      <c r="BD439" s="187"/>
      <c r="BE439" s="187"/>
      <c r="BF439" s="187"/>
      <c r="BG439" s="187"/>
      <c r="BH439" s="187"/>
      <c r="BI439" s="187"/>
      <c r="BJ439" s="187"/>
      <c r="BK439" s="187"/>
      <c r="BL439" s="187"/>
      <c r="BM439" s="187"/>
      <c r="BN439" s="187"/>
      <c r="BO439" s="187"/>
      <c r="BP439" s="187"/>
      <c r="BQ439" s="187"/>
      <c r="BR439" s="187"/>
      <c r="BS439" s="187"/>
      <c r="BT439" s="187"/>
      <c r="BY439" s="386"/>
    </row>
    <row r="440" spans="1:77" s="385" customFormat="1" ht="20.6">
      <c r="A440" s="187"/>
      <c r="B440" s="187"/>
      <c r="C440" s="187"/>
      <c r="D440" s="187"/>
      <c r="E440" s="187"/>
      <c r="F440" s="187"/>
      <c r="G440" s="187"/>
      <c r="H440" s="187"/>
      <c r="I440" s="187"/>
      <c r="J440" s="187"/>
      <c r="K440" s="187"/>
      <c r="L440" s="187"/>
      <c r="M440" s="187"/>
      <c r="N440" s="187"/>
      <c r="O440" s="187"/>
      <c r="P440" s="187"/>
      <c r="Q440" s="187"/>
      <c r="R440" s="187"/>
      <c r="S440" s="187"/>
      <c r="T440" s="187"/>
      <c r="U440" s="187"/>
      <c r="V440" s="187"/>
      <c r="W440" s="187"/>
      <c r="X440" s="187"/>
      <c r="Y440" s="187"/>
      <c r="Z440" s="187"/>
      <c r="AA440" s="187"/>
      <c r="AB440" s="187"/>
      <c r="AC440" s="187"/>
      <c r="AD440" s="187"/>
      <c r="AE440" s="187"/>
      <c r="AF440" s="187"/>
      <c r="AG440" s="187"/>
      <c r="AH440" s="187"/>
      <c r="AI440" s="187"/>
      <c r="AJ440" s="187"/>
      <c r="AK440" s="187"/>
      <c r="AL440" s="187"/>
      <c r="AM440" s="187"/>
      <c r="AN440" s="187"/>
      <c r="AO440" s="187"/>
      <c r="AP440" s="187"/>
      <c r="AQ440" s="187"/>
      <c r="AR440" s="187"/>
      <c r="AS440" s="187"/>
      <c r="AT440" s="187"/>
      <c r="AU440" s="187"/>
      <c r="AV440" s="187"/>
      <c r="AW440" s="187"/>
      <c r="AX440" s="187"/>
      <c r="AY440" s="187"/>
      <c r="AZ440" s="187"/>
      <c r="BA440" s="187"/>
      <c r="BB440" s="187"/>
      <c r="BC440" s="187"/>
      <c r="BD440" s="187"/>
      <c r="BE440" s="187"/>
      <c r="BF440" s="187"/>
      <c r="BG440" s="187"/>
      <c r="BH440" s="187"/>
      <c r="BI440" s="187"/>
      <c r="BJ440" s="187"/>
      <c r="BK440" s="187"/>
      <c r="BL440" s="187"/>
      <c r="BM440" s="187"/>
      <c r="BN440" s="187"/>
      <c r="BO440" s="187"/>
      <c r="BP440" s="187"/>
      <c r="BQ440" s="187"/>
      <c r="BR440" s="187"/>
      <c r="BS440" s="187"/>
      <c r="BT440" s="187"/>
      <c r="BY440" s="386"/>
    </row>
    <row r="441" spans="1:77" s="385" customFormat="1" ht="20.6">
      <c r="A441" s="187"/>
      <c r="B441" s="187"/>
      <c r="C441" s="187"/>
      <c r="D441" s="187"/>
      <c r="E441" s="187"/>
      <c r="F441" s="187"/>
      <c r="G441" s="187"/>
      <c r="H441" s="187"/>
      <c r="I441" s="187"/>
      <c r="J441" s="187"/>
      <c r="K441" s="187"/>
      <c r="L441" s="187"/>
      <c r="M441" s="187"/>
      <c r="N441" s="187"/>
      <c r="O441" s="187"/>
      <c r="P441" s="187"/>
      <c r="Q441" s="187"/>
      <c r="R441" s="187"/>
      <c r="S441" s="187"/>
      <c r="T441" s="187"/>
      <c r="U441" s="187"/>
      <c r="V441" s="187"/>
      <c r="W441" s="187"/>
      <c r="X441" s="187"/>
      <c r="Y441" s="187"/>
      <c r="Z441" s="187"/>
      <c r="AA441" s="187"/>
      <c r="AB441" s="187"/>
      <c r="AC441" s="187"/>
      <c r="AD441" s="187"/>
      <c r="AE441" s="187"/>
      <c r="AF441" s="187"/>
      <c r="AG441" s="187"/>
      <c r="AH441" s="187"/>
      <c r="AI441" s="187"/>
      <c r="AJ441" s="187"/>
      <c r="AK441" s="187"/>
      <c r="AL441" s="187"/>
      <c r="AM441" s="187"/>
      <c r="AN441" s="187"/>
      <c r="AO441" s="187"/>
      <c r="AP441" s="187"/>
      <c r="AQ441" s="187"/>
      <c r="AR441" s="187"/>
      <c r="AS441" s="187"/>
      <c r="AT441" s="187"/>
      <c r="AU441" s="187"/>
      <c r="AV441" s="187"/>
      <c r="AW441" s="187"/>
      <c r="AX441" s="187"/>
      <c r="AY441" s="187"/>
      <c r="AZ441" s="187"/>
      <c r="BA441" s="187"/>
      <c r="BB441" s="187"/>
      <c r="BC441" s="187"/>
      <c r="BD441" s="187"/>
      <c r="BE441" s="187"/>
      <c r="BF441" s="187"/>
      <c r="BG441" s="187"/>
      <c r="BH441" s="187"/>
      <c r="BI441" s="187"/>
      <c r="BJ441" s="187"/>
      <c r="BK441" s="187"/>
      <c r="BL441" s="187"/>
      <c r="BM441" s="187"/>
      <c r="BN441" s="187"/>
      <c r="BO441" s="187"/>
      <c r="BP441" s="187"/>
      <c r="BQ441" s="187"/>
      <c r="BR441" s="187"/>
      <c r="BS441" s="187"/>
      <c r="BT441" s="187"/>
      <c r="BY441" s="386"/>
    </row>
    <row r="442" spans="1:77" s="385" customFormat="1" ht="20.6">
      <c r="A442" s="187"/>
      <c r="B442" s="187"/>
      <c r="C442" s="187"/>
      <c r="D442" s="187"/>
      <c r="E442" s="187"/>
      <c r="F442" s="187"/>
      <c r="G442" s="187"/>
      <c r="H442" s="187"/>
      <c r="I442" s="187"/>
      <c r="J442" s="187"/>
      <c r="K442" s="187"/>
      <c r="L442" s="187"/>
      <c r="M442" s="187"/>
      <c r="N442" s="187"/>
      <c r="O442" s="187"/>
      <c r="P442" s="187"/>
      <c r="Q442" s="187"/>
      <c r="R442" s="187"/>
      <c r="S442" s="187"/>
      <c r="T442" s="187"/>
      <c r="U442" s="187"/>
      <c r="V442" s="187"/>
      <c r="W442" s="187"/>
      <c r="X442" s="187"/>
      <c r="Y442" s="187"/>
      <c r="Z442" s="187"/>
      <c r="AA442" s="187"/>
      <c r="AB442" s="187"/>
      <c r="AC442" s="187"/>
      <c r="AD442" s="187"/>
      <c r="AE442" s="187"/>
      <c r="AF442" s="187"/>
      <c r="AG442" s="187"/>
      <c r="AH442" s="187"/>
      <c r="AI442" s="187"/>
      <c r="AJ442" s="187"/>
      <c r="AK442" s="187"/>
      <c r="AL442" s="187"/>
      <c r="AM442" s="187"/>
      <c r="AN442" s="187"/>
      <c r="AO442" s="187"/>
      <c r="AP442" s="187"/>
      <c r="AQ442" s="187"/>
      <c r="AR442" s="187"/>
      <c r="AS442" s="187"/>
      <c r="AT442" s="187"/>
      <c r="AU442" s="187"/>
      <c r="AV442" s="187"/>
      <c r="AW442" s="187"/>
      <c r="AX442" s="187"/>
      <c r="AY442" s="187"/>
      <c r="AZ442" s="187"/>
      <c r="BA442" s="187"/>
      <c r="BB442" s="187"/>
      <c r="BC442" s="187"/>
      <c r="BD442" s="187"/>
      <c r="BE442" s="187"/>
      <c r="BF442" s="187"/>
      <c r="BG442" s="187"/>
      <c r="BH442" s="187"/>
      <c r="BI442" s="187"/>
      <c r="BJ442" s="187"/>
      <c r="BK442" s="187"/>
      <c r="BL442" s="187"/>
      <c r="BM442" s="187"/>
      <c r="BN442" s="187"/>
      <c r="BO442" s="187"/>
      <c r="BP442" s="187"/>
      <c r="BQ442" s="187"/>
      <c r="BR442" s="187"/>
      <c r="BS442" s="187"/>
      <c r="BT442" s="187"/>
      <c r="BY442" s="386"/>
    </row>
    <row r="443" spans="1:77" s="385" customFormat="1" ht="20.6">
      <c r="A443" s="187"/>
      <c r="B443" s="187"/>
      <c r="C443" s="187"/>
      <c r="D443" s="187"/>
      <c r="E443" s="187"/>
      <c r="F443" s="187"/>
      <c r="G443" s="187"/>
      <c r="H443" s="187"/>
      <c r="I443" s="187"/>
      <c r="J443" s="187"/>
      <c r="K443" s="187"/>
      <c r="L443" s="187"/>
      <c r="M443" s="187"/>
      <c r="N443" s="187"/>
      <c r="O443" s="187"/>
      <c r="P443" s="187"/>
      <c r="Q443" s="187"/>
      <c r="R443" s="187"/>
      <c r="S443" s="187"/>
      <c r="T443" s="187"/>
      <c r="U443" s="187"/>
      <c r="V443" s="187"/>
      <c r="W443" s="187"/>
      <c r="X443" s="187"/>
      <c r="Y443" s="187"/>
      <c r="Z443" s="187"/>
      <c r="AA443" s="187"/>
      <c r="AB443" s="187"/>
      <c r="AC443" s="187"/>
      <c r="AD443" s="187"/>
      <c r="AE443" s="187"/>
      <c r="AF443" s="187"/>
      <c r="AG443" s="187"/>
      <c r="AH443" s="187"/>
      <c r="AI443" s="187"/>
      <c r="AJ443" s="187"/>
      <c r="AK443" s="187"/>
      <c r="AL443" s="187"/>
      <c r="AM443" s="187"/>
      <c r="AN443" s="187"/>
      <c r="AO443" s="187"/>
      <c r="AP443" s="187"/>
      <c r="AQ443" s="187"/>
      <c r="AR443" s="187"/>
      <c r="AS443" s="187"/>
      <c r="AT443" s="187"/>
      <c r="AU443" s="187"/>
      <c r="AV443" s="187"/>
      <c r="AW443" s="187"/>
      <c r="AX443" s="187"/>
      <c r="AY443" s="187"/>
      <c r="AZ443" s="187"/>
      <c r="BA443" s="187"/>
      <c r="BB443" s="187"/>
      <c r="BC443" s="187"/>
      <c r="BD443" s="187"/>
      <c r="BE443" s="187"/>
      <c r="BF443" s="187"/>
      <c r="BG443" s="187"/>
      <c r="BH443" s="187"/>
      <c r="BI443" s="187"/>
      <c r="BJ443" s="187"/>
      <c r="BK443" s="187"/>
      <c r="BL443" s="187"/>
      <c r="BM443" s="187"/>
      <c r="BN443" s="187"/>
      <c r="BO443" s="187"/>
      <c r="BP443" s="187"/>
      <c r="BQ443" s="187"/>
      <c r="BR443" s="187"/>
      <c r="BS443" s="187"/>
      <c r="BT443" s="187"/>
      <c r="BY443" s="386"/>
    </row>
    <row r="444" spans="1:77" s="385" customFormat="1" ht="20.6">
      <c r="A444" s="187"/>
      <c r="B444" s="187"/>
      <c r="C444" s="187"/>
      <c r="D444" s="187"/>
      <c r="E444" s="187"/>
      <c r="F444" s="187"/>
      <c r="G444" s="187"/>
      <c r="H444" s="187"/>
      <c r="I444" s="187"/>
      <c r="J444" s="187"/>
      <c r="K444" s="187"/>
      <c r="L444" s="187"/>
      <c r="M444" s="187"/>
      <c r="N444" s="187"/>
      <c r="O444" s="187"/>
      <c r="P444" s="187"/>
      <c r="Q444" s="187"/>
      <c r="R444" s="187"/>
      <c r="S444" s="187"/>
      <c r="T444" s="187"/>
      <c r="U444" s="187"/>
      <c r="V444" s="187"/>
      <c r="W444" s="187"/>
      <c r="X444" s="187"/>
      <c r="Y444" s="187"/>
      <c r="Z444" s="187"/>
      <c r="AA444" s="187"/>
      <c r="AB444" s="187"/>
      <c r="AC444" s="187"/>
      <c r="AD444" s="187"/>
      <c r="AE444" s="187"/>
      <c r="AF444" s="187"/>
      <c r="AG444" s="187"/>
      <c r="AH444" s="187"/>
      <c r="AI444" s="187"/>
      <c r="AJ444" s="187"/>
      <c r="AK444" s="187"/>
      <c r="AL444" s="187"/>
      <c r="AM444" s="187"/>
      <c r="AN444" s="187"/>
      <c r="AO444" s="187"/>
      <c r="AP444" s="187"/>
      <c r="AQ444" s="187"/>
      <c r="AR444" s="187"/>
      <c r="AS444" s="187"/>
      <c r="AT444" s="187"/>
      <c r="AU444" s="187"/>
      <c r="AV444" s="187"/>
      <c r="AW444" s="187"/>
      <c r="AX444" s="187"/>
      <c r="AY444" s="187"/>
      <c r="AZ444" s="187"/>
      <c r="BA444" s="187"/>
      <c r="BB444" s="187"/>
      <c r="BC444" s="187"/>
      <c r="BD444" s="187"/>
      <c r="BE444" s="187"/>
      <c r="BF444" s="187"/>
      <c r="BG444" s="187"/>
      <c r="BH444" s="187"/>
      <c r="BI444" s="187"/>
      <c r="BJ444" s="187"/>
      <c r="BK444" s="187"/>
      <c r="BL444" s="187"/>
      <c r="BM444" s="187"/>
      <c r="BN444" s="187"/>
      <c r="BO444" s="187"/>
      <c r="BP444" s="187"/>
      <c r="BQ444" s="187"/>
      <c r="BR444" s="187"/>
      <c r="BS444" s="187"/>
      <c r="BT444" s="187"/>
      <c r="BY444" s="386"/>
    </row>
    <row r="445" spans="1:77" s="385" customFormat="1" ht="20.6">
      <c r="A445" s="187"/>
      <c r="B445" s="187"/>
      <c r="C445" s="187"/>
      <c r="D445" s="187"/>
      <c r="E445" s="187"/>
      <c r="F445" s="187"/>
      <c r="G445" s="187"/>
      <c r="H445" s="187"/>
      <c r="I445" s="187"/>
      <c r="J445" s="187"/>
      <c r="K445" s="187"/>
      <c r="L445" s="187"/>
      <c r="M445" s="187"/>
      <c r="N445" s="187"/>
      <c r="O445" s="187"/>
      <c r="P445" s="187"/>
      <c r="Q445" s="187"/>
      <c r="R445" s="187"/>
      <c r="S445" s="187"/>
      <c r="T445" s="187"/>
      <c r="U445" s="187"/>
      <c r="V445" s="187"/>
      <c r="W445" s="187"/>
      <c r="X445" s="187"/>
      <c r="Y445" s="187"/>
      <c r="Z445" s="187"/>
      <c r="AA445" s="187"/>
      <c r="AB445" s="187"/>
      <c r="AC445" s="187"/>
      <c r="AD445" s="187"/>
      <c r="AE445" s="187"/>
      <c r="AF445" s="187"/>
      <c r="AG445" s="187"/>
      <c r="AH445" s="187"/>
      <c r="AI445" s="187"/>
      <c r="AJ445" s="187"/>
      <c r="AK445" s="187"/>
      <c r="AL445" s="187"/>
      <c r="AM445" s="187"/>
      <c r="AN445" s="187"/>
      <c r="AO445" s="187"/>
      <c r="AP445" s="187"/>
      <c r="AQ445" s="187"/>
      <c r="AR445" s="187"/>
      <c r="AS445" s="187"/>
      <c r="AT445" s="187"/>
      <c r="AU445" s="187"/>
      <c r="AV445" s="187"/>
      <c r="AW445" s="187"/>
      <c r="AX445" s="187"/>
      <c r="AY445" s="187"/>
      <c r="AZ445" s="187"/>
      <c r="BA445" s="187"/>
      <c r="BB445" s="187"/>
      <c r="BC445" s="187"/>
      <c r="BD445" s="187"/>
      <c r="BE445" s="187"/>
      <c r="BF445" s="187"/>
      <c r="BG445" s="187"/>
      <c r="BH445" s="187"/>
      <c r="BI445" s="187"/>
      <c r="BJ445" s="187"/>
      <c r="BK445" s="187"/>
      <c r="BL445" s="187"/>
      <c r="BM445" s="187"/>
      <c r="BN445" s="187"/>
      <c r="BO445" s="187"/>
      <c r="BP445" s="187"/>
      <c r="BQ445" s="187"/>
      <c r="BR445" s="187"/>
      <c r="BS445" s="187"/>
      <c r="BT445" s="187"/>
      <c r="BY445" s="386"/>
    </row>
    <row r="446" spans="1:77" s="385" customFormat="1" ht="20.6">
      <c r="A446" s="187"/>
      <c r="B446" s="187"/>
      <c r="C446" s="187"/>
      <c r="D446" s="187"/>
      <c r="E446" s="187"/>
      <c r="F446" s="187"/>
      <c r="G446" s="187"/>
      <c r="H446" s="187"/>
      <c r="I446" s="187"/>
      <c r="J446" s="187"/>
      <c r="K446" s="187"/>
      <c r="L446" s="187"/>
      <c r="M446" s="187"/>
      <c r="N446" s="187"/>
      <c r="O446" s="187"/>
      <c r="P446" s="187"/>
      <c r="Q446" s="187"/>
      <c r="R446" s="187"/>
      <c r="S446" s="187"/>
      <c r="T446" s="187"/>
      <c r="U446" s="187"/>
      <c r="V446" s="187"/>
      <c r="W446" s="187"/>
      <c r="X446" s="187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87"/>
      <c r="AT446" s="187"/>
      <c r="AU446" s="187"/>
      <c r="AV446" s="187"/>
      <c r="AW446" s="187"/>
      <c r="AX446" s="187"/>
      <c r="AY446" s="187"/>
      <c r="AZ446" s="187"/>
      <c r="BA446" s="187"/>
      <c r="BB446" s="187"/>
      <c r="BC446" s="187"/>
      <c r="BD446" s="187"/>
      <c r="BE446" s="187"/>
      <c r="BF446" s="187"/>
      <c r="BG446" s="187"/>
      <c r="BH446" s="187"/>
      <c r="BI446" s="187"/>
      <c r="BJ446" s="187"/>
      <c r="BK446" s="187"/>
      <c r="BL446" s="187"/>
      <c r="BM446" s="187"/>
      <c r="BN446" s="187"/>
      <c r="BO446" s="187"/>
      <c r="BP446" s="187"/>
      <c r="BQ446" s="187"/>
      <c r="BR446" s="187"/>
      <c r="BS446" s="187"/>
      <c r="BT446" s="187"/>
      <c r="BY446" s="386"/>
    </row>
    <row r="447" spans="1:77" s="385" customFormat="1" ht="20.6">
      <c r="A447" s="187"/>
      <c r="B447" s="187"/>
      <c r="C447" s="187"/>
      <c r="D447" s="187"/>
      <c r="E447" s="187"/>
      <c r="F447" s="187"/>
      <c r="G447" s="187"/>
      <c r="H447" s="187"/>
      <c r="I447" s="187"/>
      <c r="J447" s="187"/>
      <c r="K447" s="187"/>
      <c r="L447" s="187"/>
      <c r="M447" s="187"/>
      <c r="N447" s="187"/>
      <c r="O447" s="187"/>
      <c r="P447" s="187"/>
      <c r="Q447" s="187"/>
      <c r="R447" s="187"/>
      <c r="S447" s="187"/>
      <c r="T447" s="187"/>
      <c r="U447" s="187"/>
      <c r="V447" s="187"/>
      <c r="W447" s="187"/>
      <c r="X447" s="187"/>
      <c r="Y447" s="187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7"/>
      <c r="AT447" s="187"/>
      <c r="AU447" s="187"/>
      <c r="AV447" s="187"/>
      <c r="AW447" s="187"/>
      <c r="AX447" s="187"/>
      <c r="AY447" s="187"/>
      <c r="AZ447" s="187"/>
      <c r="BA447" s="187"/>
      <c r="BB447" s="187"/>
      <c r="BC447" s="187"/>
      <c r="BD447" s="187"/>
      <c r="BE447" s="187"/>
      <c r="BF447" s="187"/>
      <c r="BG447" s="187"/>
      <c r="BH447" s="187"/>
      <c r="BI447" s="187"/>
      <c r="BJ447" s="187"/>
      <c r="BK447" s="187"/>
      <c r="BL447" s="187"/>
      <c r="BM447" s="187"/>
      <c r="BN447" s="187"/>
      <c r="BO447" s="187"/>
      <c r="BP447" s="187"/>
      <c r="BQ447" s="187"/>
      <c r="BR447" s="187"/>
      <c r="BS447" s="187"/>
      <c r="BT447" s="187"/>
      <c r="BY447" s="386"/>
    </row>
    <row r="448" spans="1:77" s="385" customFormat="1" ht="20.6">
      <c r="A448" s="187"/>
      <c r="B448" s="187"/>
      <c r="C448" s="187"/>
      <c r="D448" s="187"/>
      <c r="E448" s="187"/>
      <c r="F448" s="187"/>
      <c r="G448" s="187"/>
      <c r="H448" s="187"/>
      <c r="I448" s="187"/>
      <c r="J448" s="187"/>
      <c r="K448" s="187"/>
      <c r="L448" s="187"/>
      <c r="M448" s="187"/>
      <c r="N448" s="187"/>
      <c r="O448" s="187"/>
      <c r="P448" s="187"/>
      <c r="Q448" s="187"/>
      <c r="R448" s="187"/>
      <c r="S448" s="187"/>
      <c r="T448" s="187"/>
      <c r="U448" s="187"/>
      <c r="V448" s="187"/>
      <c r="W448" s="187"/>
      <c r="X448" s="187"/>
      <c r="Y448" s="187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87"/>
      <c r="AT448" s="187"/>
      <c r="AU448" s="187"/>
      <c r="AV448" s="187"/>
      <c r="AW448" s="187"/>
      <c r="AX448" s="187"/>
      <c r="AY448" s="187"/>
      <c r="AZ448" s="187"/>
      <c r="BA448" s="187"/>
      <c r="BB448" s="187"/>
      <c r="BC448" s="187"/>
      <c r="BD448" s="187"/>
      <c r="BE448" s="187"/>
      <c r="BF448" s="187"/>
      <c r="BG448" s="187"/>
      <c r="BH448" s="187"/>
      <c r="BI448" s="187"/>
      <c r="BJ448" s="187"/>
      <c r="BK448" s="187"/>
      <c r="BL448" s="187"/>
      <c r="BM448" s="187"/>
      <c r="BN448" s="187"/>
      <c r="BO448" s="187"/>
      <c r="BP448" s="187"/>
      <c r="BQ448" s="187"/>
      <c r="BR448" s="187"/>
      <c r="BS448" s="187"/>
      <c r="BT448" s="187"/>
      <c r="BY448" s="386"/>
    </row>
    <row r="449" spans="1:77" s="385" customFormat="1" ht="20.6">
      <c r="A449" s="187"/>
      <c r="B449" s="187"/>
      <c r="C449" s="187"/>
      <c r="D449" s="187"/>
      <c r="E449" s="187"/>
      <c r="F449" s="187"/>
      <c r="G449" s="187"/>
      <c r="H449" s="187"/>
      <c r="I449" s="187"/>
      <c r="J449" s="187"/>
      <c r="K449" s="187"/>
      <c r="L449" s="187"/>
      <c r="M449" s="187"/>
      <c r="N449" s="187"/>
      <c r="O449" s="187"/>
      <c r="P449" s="187"/>
      <c r="Q449" s="187"/>
      <c r="R449" s="187"/>
      <c r="S449" s="187"/>
      <c r="T449" s="187"/>
      <c r="U449" s="187"/>
      <c r="V449" s="187"/>
      <c r="W449" s="187"/>
      <c r="X449" s="187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87"/>
      <c r="AT449" s="187"/>
      <c r="AU449" s="187"/>
      <c r="AV449" s="187"/>
      <c r="AW449" s="187"/>
      <c r="AX449" s="187"/>
      <c r="AY449" s="187"/>
      <c r="AZ449" s="187"/>
      <c r="BA449" s="187"/>
      <c r="BB449" s="187"/>
      <c r="BC449" s="187"/>
      <c r="BD449" s="187"/>
      <c r="BE449" s="187"/>
      <c r="BF449" s="187"/>
      <c r="BG449" s="187"/>
      <c r="BH449" s="187"/>
      <c r="BI449" s="187"/>
      <c r="BJ449" s="187"/>
      <c r="BK449" s="187"/>
      <c r="BL449" s="187"/>
      <c r="BM449" s="187"/>
      <c r="BN449" s="187"/>
      <c r="BO449" s="187"/>
      <c r="BP449" s="187"/>
      <c r="BQ449" s="187"/>
      <c r="BR449" s="187"/>
      <c r="BS449" s="187"/>
      <c r="BT449" s="187"/>
      <c r="BY449" s="386"/>
    </row>
    <row r="450" spans="1:77" s="385" customFormat="1" ht="20.6">
      <c r="A450" s="187"/>
      <c r="B450" s="187"/>
      <c r="C450" s="187"/>
      <c r="D450" s="187"/>
      <c r="E450" s="187"/>
      <c r="F450" s="187"/>
      <c r="G450" s="187"/>
      <c r="H450" s="187"/>
      <c r="I450" s="187"/>
      <c r="J450" s="187"/>
      <c r="K450" s="187"/>
      <c r="L450" s="187"/>
      <c r="M450" s="187"/>
      <c r="N450" s="187"/>
      <c r="O450" s="187"/>
      <c r="P450" s="187"/>
      <c r="Q450" s="187"/>
      <c r="R450" s="187"/>
      <c r="S450" s="187"/>
      <c r="T450" s="187"/>
      <c r="U450" s="187"/>
      <c r="V450" s="187"/>
      <c r="W450" s="187"/>
      <c r="X450" s="187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187"/>
      <c r="AT450" s="187"/>
      <c r="AU450" s="187"/>
      <c r="AV450" s="187"/>
      <c r="AW450" s="187"/>
      <c r="AX450" s="187"/>
      <c r="AY450" s="187"/>
      <c r="AZ450" s="187"/>
      <c r="BA450" s="187"/>
      <c r="BB450" s="187"/>
      <c r="BC450" s="187"/>
      <c r="BD450" s="187"/>
      <c r="BE450" s="187"/>
      <c r="BF450" s="187"/>
      <c r="BG450" s="187"/>
      <c r="BH450" s="187"/>
      <c r="BI450" s="187"/>
      <c r="BJ450" s="187"/>
      <c r="BK450" s="187"/>
      <c r="BL450" s="187"/>
      <c r="BM450" s="187"/>
      <c r="BN450" s="187"/>
      <c r="BO450" s="187"/>
      <c r="BP450" s="187"/>
      <c r="BQ450" s="187"/>
      <c r="BR450" s="187"/>
      <c r="BS450" s="187"/>
      <c r="BT450" s="187"/>
      <c r="BY450" s="386"/>
    </row>
    <row r="451" spans="1:77" s="385" customFormat="1" ht="20.6">
      <c r="A451" s="187"/>
      <c r="B451" s="187"/>
      <c r="C451" s="187"/>
      <c r="D451" s="187"/>
      <c r="E451" s="187"/>
      <c r="F451" s="187"/>
      <c r="G451" s="187"/>
      <c r="H451" s="187"/>
      <c r="I451" s="187"/>
      <c r="J451" s="187"/>
      <c r="K451" s="187"/>
      <c r="L451" s="187"/>
      <c r="M451" s="187"/>
      <c r="N451" s="187"/>
      <c r="O451" s="187"/>
      <c r="P451" s="187"/>
      <c r="Q451" s="187"/>
      <c r="R451" s="187"/>
      <c r="S451" s="187"/>
      <c r="T451" s="187"/>
      <c r="U451" s="187"/>
      <c r="V451" s="187"/>
      <c r="W451" s="187"/>
      <c r="X451" s="187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187"/>
      <c r="AT451" s="187"/>
      <c r="AU451" s="187"/>
      <c r="AV451" s="187"/>
      <c r="AW451" s="187"/>
      <c r="AX451" s="187"/>
      <c r="AY451" s="187"/>
      <c r="AZ451" s="187"/>
      <c r="BA451" s="187"/>
      <c r="BB451" s="187"/>
      <c r="BC451" s="187"/>
      <c r="BD451" s="187"/>
      <c r="BE451" s="187"/>
      <c r="BF451" s="187"/>
      <c r="BG451" s="187"/>
      <c r="BH451" s="187"/>
      <c r="BI451" s="187"/>
      <c r="BJ451" s="187"/>
      <c r="BK451" s="187"/>
      <c r="BL451" s="187"/>
      <c r="BM451" s="187"/>
      <c r="BN451" s="187"/>
      <c r="BO451" s="187"/>
      <c r="BP451" s="187"/>
      <c r="BQ451" s="187"/>
      <c r="BR451" s="187"/>
      <c r="BS451" s="187"/>
      <c r="BT451" s="187"/>
      <c r="BY451" s="386"/>
    </row>
    <row r="452" spans="1:77" s="385" customFormat="1" ht="20.6">
      <c r="A452" s="187"/>
      <c r="B452" s="187"/>
      <c r="C452" s="187"/>
      <c r="D452" s="187"/>
      <c r="E452" s="187"/>
      <c r="F452" s="187"/>
      <c r="G452" s="187"/>
      <c r="H452" s="187"/>
      <c r="I452" s="187"/>
      <c r="J452" s="187"/>
      <c r="K452" s="187"/>
      <c r="L452" s="187"/>
      <c r="M452" s="187"/>
      <c r="N452" s="187"/>
      <c r="O452" s="187"/>
      <c r="P452" s="187"/>
      <c r="Q452" s="187"/>
      <c r="R452" s="187"/>
      <c r="S452" s="187"/>
      <c r="T452" s="187"/>
      <c r="U452" s="187"/>
      <c r="V452" s="187"/>
      <c r="W452" s="187"/>
      <c r="X452" s="187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187"/>
      <c r="AT452" s="187"/>
      <c r="AU452" s="187"/>
      <c r="AV452" s="187"/>
      <c r="AW452" s="187"/>
      <c r="AX452" s="187"/>
      <c r="AY452" s="187"/>
      <c r="AZ452" s="187"/>
      <c r="BA452" s="187"/>
      <c r="BB452" s="187"/>
      <c r="BC452" s="187"/>
      <c r="BD452" s="187"/>
      <c r="BE452" s="187"/>
      <c r="BF452" s="187"/>
      <c r="BG452" s="187"/>
      <c r="BH452" s="187"/>
      <c r="BI452" s="187"/>
      <c r="BJ452" s="187"/>
      <c r="BK452" s="187"/>
      <c r="BL452" s="187"/>
      <c r="BM452" s="187"/>
      <c r="BN452" s="187"/>
      <c r="BO452" s="187"/>
      <c r="BP452" s="187"/>
      <c r="BQ452" s="187"/>
      <c r="BR452" s="187"/>
      <c r="BS452" s="187"/>
      <c r="BT452" s="187"/>
      <c r="BY452" s="386"/>
    </row>
    <row r="453" spans="1:77" s="385" customFormat="1" ht="20.6">
      <c r="A453" s="187"/>
      <c r="B453" s="187"/>
      <c r="C453" s="187"/>
      <c r="D453" s="187"/>
      <c r="E453" s="187"/>
      <c r="F453" s="187"/>
      <c r="G453" s="187"/>
      <c r="H453" s="187"/>
      <c r="I453" s="187"/>
      <c r="J453" s="187"/>
      <c r="K453" s="187"/>
      <c r="L453" s="187"/>
      <c r="M453" s="187"/>
      <c r="N453" s="187"/>
      <c r="O453" s="187"/>
      <c r="P453" s="187"/>
      <c r="Q453" s="187"/>
      <c r="R453" s="187"/>
      <c r="S453" s="187"/>
      <c r="T453" s="187"/>
      <c r="U453" s="187"/>
      <c r="V453" s="187"/>
      <c r="W453" s="187"/>
      <c r="X453" s="187"/>
      <c r="Y453" s="187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187"/>
      <c r="AT453" s="187"/>
      <c r="AU453" s="187"/>
      <c r="AV453" s="187"/>
      <c r="AW453" s="187"/>
      <c r="AX453" s="187"/>
      <c r="AY453" s="187"/>
      <c r="AZ453" s="187"/>
      <c r="BA453" s="187"/>
      <c r="BB453" s="187"/>
      <c r="BC453" s="187"/>
      <c r="BD453" s="187"/>
      <c r="BE453" s="187"/>
      <c r="BF453" s="187"/>
      <c r="BG453" s="187"/>
      <c r="BH453" s="187"/>
      <c r="BI453" s="187"/>
      <c r="BJ453" s="187"/>
      <c r="BK453" s="187"/>
      <c r="BL453" s="187"/>
      <c r="BM453" s="187"/>
      <c r="BN453" s="187"/>
      <c r="BO453" s="187"/>
      <c r="BP453" s="187"/>
      <c r="BQ453" s="187"/>
      <c r="BR453" s="187"/>
      <c r="BS453" s="187"/>
      <c r="BT453" s="187"/>
      <c r="BY453" s="386"/>
    </row>
    <row r="454" spans="1:77" s="385" customFormat="1" ht="20.6">
      <c r="A454" s="187"/>
      <c r="B454" s="187"/>
      <c r="C454" s="187"/>
      <c r="D454" s="187"/>
      <c r="E454" s="187"/>
      <c r="F454" s="187"/>
      <c r="G454" s="187"/>
      <c r="H454" s="187"/>
      <c r="I454" s="187"/>
      <c r="J454" s="187"/>
      <c r="K454" s="187"/>
      <c r="L454" s="187"/>
      <c r="M454" s="187"/>
      <c r="N454" s="187"/>
      <c r="O454" s="187"/>
      <c r="P454" s="187"/>
      <c r="Q454" s="187"/>
      <c r="R454" s="187"/>
      <c r="S454" s="187"/>
      <c r="T454" s="187"/>
      <c r="U454" s="187"/>
      <c r="V454" s="187"/>
      <c r="W454" s="187"/>
      <c r="X454" s="187"/>
      <c r="Y454" s="187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187"/>
      <c r="AT454" s="187"/>
      <c r="AU454" s="187"/>
      <c r="AV454" s="187"/>
      <c r="AW454" s="187"/>
      <c r="AX454" s="187"/>
      <c r="AY454" s="187"/>
      <c r="AZ454" s="187"/>
      <c r="BA454" s="187"/>
      <c r="BB454" s="187"/>
      <c r="BC454" s="187"/>
      <c r="BD454" s="187"/>
      <c r="BE454" s="187"/>
      <c r="BF454" s="187"/>
      <c r="BG454" s="187"/>
      <c r="BH454" s="187"/>
      <c r="BI454" s="187"/>
      <c r="BJ454" s="187"/>
      <c r="BK454" s="187"/>
      <c r="BL454" s="187"/>
      <c r="BM454" s="187"/>
      <c r="BN454" s="187"/>
      <c r="BO454" s="187"/>
      <c r="BP454" s="187"/>
      <c r="BQ454" s="187"/>
      <c r="BR454" s="187"/>
      <c r="BS454" s="187"/>
      <c r="BT454" s="187"/>
      <c r="BY454" s="386"/>
    </row>
    <row r="455" spans="1:77" s="385" customFormat="1" ht="20.6">
      <c r="A455" s="187"/>
      <c r="B455" s="187"/>
      <c r="C455" s="187"/>
      <c r="D455" s="187"/>
      <c r="E455" s="187"/>
      <c r="F455" s="187"/>
      <c r="G455" s="187"/>
      <c r="H455" s="187"/>
      <c r="I455" s="187"/>
      <c r="J455" s="187"/>
      <c r="K455" s="187"/>
      <c r="L455" s="187"/>
      <c r="M455" s="187"/>
      <c r="N455" s="187"/>
      <c r="O455" s="187"/>
      <c r="P455" s="187"/>
      <c r="Q455" s="187"/>
      <c r="R455" s="187"/>
      <c r="S455" s="187"/>
      <c r="T455" s="187"/>
      <c r="U455" s="187"/>
      <c r="V455" s="187"/>
      <c r="W455" s="187"/>
      <c r="X455" s="187"/>
      <c r="Y455" s="187"/>
      <c r="Z455" s="187"/>
      <c r="AA455" s="187"/>
      <c r="AB455" s="187"/>
      <c r="AC455" s="187"/>
      <c r="AD455" s="187"/>
      <c r="AE455" s="187"/>
      <c r="AF455" s="187"/>
      <c r="AG455" s="187"/>
      <c r="AH455" s="187"/>
      <c r="AI455" s="187"/>
      <c r="AJ455" s="187"/>
      <c r="AK455" s="187"/>
      <c r="AL455" s="187"/>
      <c r="AM455" s="187"/>
      <c r="AN455" s="187"/>
      <c r="AO455" s="187"/>
      <c r="AP455" s="187"/>
      <c r="AQ455" s="187"/>
      <c r="AR455" s="187"/>
      <c r="AS455" s="187"/>
      <c r="AT455" s="187"/>
      <c r="AU455" s="187"/>
      <c r="AV455" s="187"/>
      <c r="AW455" s="187"/>
      <c r="AX455" s="187"/>
      <c r="AY455" s="187"/>
      <c r="AZ455" s="187"/>
      <c r="BA455" s="187"/>
      <c r="BB455" s="187"/>
      <c r="BC455" s="187"/>
      <c r="BD455" s="187"/>
      <c r="BE455" s="187"/>
      <c r="BF455" s="187"/>
      <c r="BG455" s="187"/>
      <c r="BH455" s="187"/>
      <c r="BI455" s="187"/>
      <c r="BJ455" s="187"/>
      <c r="BK455" s="187"/>
      <c r="BL455" s="187"/>
      <c r="BM455" s="187"/>
      <c r="BN455" s="187"/>
      <c r="BO455" s="187"/>
      <c r="BP455" s="187"/>
      <c r="BQ455" s="187"/>
      <c r="BR455" s="187"/>
      <c r="BS455" s="187"/>
      <c r="BT455" s="187"/>
      <c r="BY455" s="386"/>
    </row>
    <row r="456" spans="1:77" s="385" customFormat="1" ht="20.6">
      <c r="A456" s="187"/>
      <c r="B456" s="187"/>
      <c r="C456" s="187"/>
      <c r="D456" s="187"/>
      <c r="E456" s="187"/>
      <c r="F456" s="187"/>
      <c r="G456" s="187"/>
      <c r="H456" s="187"/>
      <c r="I456" s="187"/>
      <c r="J456" s="187"/>
      <c r="K456" s="187"/>
      <c r="L456" s="187"/>
      <c r="M456" s="187"/>
      <c r="N456" s="187"/>
      <c r="O456" s="187"/>
      <c r="P456" s="187"/>
      <c r="Q456" s="187"/>
      <c r="R456" s="187"/>
      <c r="S456" s="187"/>
      <c r="T456" s="187"/>
      <c r="U456" s="187"/>
      <c r="V456" s="187"/>
      <c r="W456" s="187"/>
      <c r="X456" s="187"/>
      <c r="Y456" s="187"/>
      <c r="Z456" s="187"/>
      <c r="AA456" s="187"/>
      <c r="AB456" s="187"/>
      <c r="AC456" s="187"/>
      <c r="AD456" s="187"/>
      <c r="AE456" s="187"/>
      <c r="AF456" s="187"/>
      <c r="AG456" s="187"/>
      <c r="AH456" s="187"/>
      <c r="AI456" s="187"/>
      <c r="AJ456" s="187"/>
      <c r="AK456" s="187"/>
      <c r="AL456" s="187"/>
      <c r="AM456" s="187"/>
      <c r="AN456" s="187"/>
      <c r="AO456" s="187"/>
      <c r="AP456" s="187"/>
      <c r="AQ456" s="187"/>
      <c r="AR456" s="187"/>
      <c r="AS456" s="187"/>
      <c r="AT456" s="187"/>
      <c r="AU456" s="187"/>
      <c r="AV456" s="187"/>
      <c r="AW456" s="187"/>
      <c r="AX456" s="187"/>
      <c r="AY456" s="187"/>
      <c r="AZ456" s="187"/>
      <c r="BA456" s="187"/>
      <c r="BB456" s="187"/>
      <c r="BC456" s="187"/>
      <c r="BD456" s="187"/>
      <c r="BE456" s="187"/>
      <c r="BF456" s="187"/>
      <c r="BG456" s="187"/>
      <c r="BH456" s="187"/>
      <c r="BI456" s="187"/>
      <c r="BJ456" s="187"/>
      <c r="BK456" s="187"/>
      <c r="BL456" s="187"/>
      <c r="BM456" s="187"/>
      <c r="BN456" s="187"/>
      <c r="BO456" s="187"/>
      <c r="BP456" s="187"/>
      <c r="BQ456" s="187"/>
      <c r="BR456" s="187"/>
      <c r="BS456" s="187"/>
      <c r="BT456" s="187"/>
      <c r="BY456" s="386"/>
    </row>
    <row r="457" spans="1:77" s="385" customFormat="1" ht="20.6">
      <c r="A457" s="187"/>
      <c r="B457" s="187"/>
      <c r="C457" s="187"/>
      <c r="D457" s="187"/>
      <c r="E457" s="187"/>
      <c r="F457" s="187"/>
      <c r="G457" s="187"/>
      <c r="H457" s="187"/>
      <c r="I457" s="187"/>
      <c r="J457" s="187"/>
      <c r="K457" s="187"/>
      <c r="L457" s="187"/>
      <c r="M457" s="187"/>
      <c r="N457" s="187"/>
      <c r="O457" s="187"/>
      <c r="P457" s="187"/>
      <c r="Q457" s="187"/>
      <c r="R457" s="187"/>
      <c r="S457" s="187"/>
      <c r="T457" s="187"/>
      <c r="U457" s="187"/>
      <c r="V457" s="187"/>
      <c r="W457" s="187"/>
      <c r="X457" s="187"/>
      <c r="Y457" s="187"/>
      <c r="Z457" s="187"/>
      <c r="AA457" s="187"/>
      <c r="AB457" s="187"/>
      <c r="AC457" s="187"/>
      <c r="AD457" s="187"/>
      <c r="AE457" s="187"/>
      <c r="AF457" s="187"/>
      <c r="AG457" s="187"/>
      <c r="AH457" s="187"/>
      <c r="AI457" s="187"/>
      <c r="AJ457" s="187"/>
      <c r="AK457" s="187"/>
      <c r="AL457" s="187"/>
      <c r="AM457" s="187"/>
      <c r="AN457" s="187"/>
      <c r="AO457" s="187"/>
      <c r="AP457" s="187"/>
      <c r="AQ457" s="187"/>
      <c r="AR457" s="187"/>
      <c r="AS457" s="187"/>
      <c r="AT457" s="187"/>
      <c r="AU457" s="187"/>
      <c r="AV457" s="187"/>
      <c r="AW457" s="187"/>
      <c r="AX457" s="187"/>
      <c r="AY457" s="187"/>
      <c r="AZ457" s="187"/>
      <c r="BA457" s="187"/>
      <c r="BB457" s="187"/>
      <c r="BC457" s="187"/>
      <c r="BD457" s="187"/>
      <c r="BE457" s="187"/>
      <c r="BF457" s="187"/>
      <c r="BG457" s="187"/>
      <c r="BH457" s="187"/>
      <c r="BI457" s="187"/>
      <c r="BJ457" s="187"/>
      <c r="BK457" s="187"/>
      <c r="BL457" s="187"/>
      <c r="BM457" s="187"/>
      <c r="BN457" s="187"/>
      <c r="BO457" s="187"/>
      <c r="BP457" s="187"/>
      <c r="BQ457" s="187"/>
      <c r="BR457" s="187"/>
      <c r="BS457" s="187"/>
      <c r="BT457" s="187"/>
      <c r="BY457" s="386"/>
    </row>
    <row r="458" spans="1:77" s="385" customFormat="1" ht="20.6">
      <c r="A458" s="187"/>
      <c r="B458" s="187"/>
      <c r="C458" s="187"/>
      <c r="D458" s="187"/>
      <c r="E458" s="187"/>
      <c r="F458" s="187"/>
      <c r="G458" s="187"/>
      <c r="H458" s="187"/>
      <c r="I458" s="187"/>
      <c r="J458" s="187"/>
      <c r="K458" s="187"/>
      <c r="L458" s="187"/>
      <c r="M458" s="187"/>
      <c r="N458" s="187"/>
      <c r="O458" s="187"/>
      <c r="P458" s="187"/>
      <c r="Q458" s="187"/>
      <c r="R458" s="187"/>
      <c r="S458" s="187"/>
      <c r="T458" s="187"/>
      <c r="U458" s="187"/>
      <c r="V458" s="187"/>
      <c r="W458" s="187"/>
      <c r="X458" s="187"/>
      <c r="Y458" s="187"/>
      <c r="Z458" s="187"/>
      <c r="AA458" s="187"/>
      <c r="AB458" s="187"/>
      <c r="AC458" s="187"/>
      <c r="AD458" s="187"/>
      <c r="AE458" s="187"/>
      <c r="AF458" s="187"/>
      <c r="AG458" s="187"/>
      <c r="AH458" s="187"/>
      <c r="AI458" s="187"/>
      <c r="AJ458" s="187"/>
      <c r="AK458" s="187"/>
      <c r="AL458" s="187"/>
      <c r="AM458" s="187"/>
      <c r="AN458" s="187"/>
      <c r="AO458" s="187"/>
      <c r="AP458" s="187"/>
      <c r="AQ458" s="187"/>
      <c r="AR458" s="187"/>
      <c r="AS458" s="187"/>
      <c r="AT458" s="187"/>
      <c r="AU458" s="187"/>
      <c r="AV458" s="187"/>
      <c r="AW458" s="187"/>
      <c r="AX458" s="187"/>
      <c r="AY458" s="187"/>
      <c r="AZ458" s="187"/>
      <c r="BA458" s="187"/>
      <c r="BB458" s="187"/>
      <c r="BC458" s="187"/>
      <c r="BD458" s="187"/>
      <c r="BE458" s="187"/>
      <c r="BF458" s="187"/>
      <c r="BG458" s="187"/>
      <c r="BH458" s="187"/>
      <c r="BI458" s="187"/>
      <c r="BJ458" s="187"/>
      <c r="BK458" s="187"/>
      <c r="BL458" s="187"/>
      <c r="BM458" s="187"/>
      <c r="BN458" s="187"/>
      <c r="BO458" s="187"/>
      <c r="BP458" s="187"/>
      <c r="BQ458" s="187"/>
      <c r="BR458" s="187"/>
      <c r="BS458" s="187"/>
      <c r="BT458" s="187"/>
      <c r="BY458" s="386"/>
    </row>
    <row r="459" spans="1:77" s="385" customFormat="1" ht="20.6">
      <c r="A459" s="187"/>
      <c r="B459" s="187"/>
      <c r="C459" s="187"/>
      <c r="D459" s="187"/>
      <c r="E459" s="187"/>
      <c r="F459" s="187"/>
      <c r="G459" s="187"/>
      <c r="H459" s="187"/>
      <c r="I459" s="187"/>
      <c r="J459" s="187"/>
      <c r="K459" s="187"/>
      <c r="L459" s="187"/>
      <c r="M459" s="187"/>
      <c r="N459" s="187"/>
      <c r="O459" s="187"/>
      <c r="P459" s="187"/>
      <c r="Q459" s="187"/>
      <c r="R459" s="187"/>
      <c r="S459" s="187"/>
      <c r="T459" s="187"/>
      <c r="U459" s="187"/>
      <c r="V459" s="187"/>
      <c r="W459" s="187"/>
      <c r="X459" s="187"/>
      <c r="Y459" s="187"/>
      <c r="Z459" s="187"/>
      <c r="AA459" s="187"/>
      <c r="AB459" s="187"/>
      <c r="AC459" s="187"/>
      <c r="AD459" s="187"/>
      <c r="AE459" s="187"/>
      <c r="AF459" s="187"/>
      <c r="AG459" s="187"/>
      <c r="AH459" s="187"/>
      <c r="AI459" s="187"/>
      <c r="AJ459" s="187"/>
      <c r="AK459" s="187"/>
      <c r="AL459" s="187"/>
      <c r="AM459" s="187"/>
      <c r="AN459" s="187"/>
      <c r="AO459" s="187"/>
      <c r="AP459" s="187"/>
      <c r="AQ459" s="187"/>
      <c r="AR459" s="187"/>
      <c r="AS459" s="187"/>
      <c r="AT459" s="187"/>
      <c r="AU459" s="187"/>
      <c r="AV459" s="187"/>
      <c r="AW459" s="187"/>
      <c r="AX459" s="187"/>
      <c r="AY459" s="187"/>
      <c r="AZ459" s="187"/>
      <c r="BA459" s="187"/>
      <c r="BB459" s="187"/>
      <c r="BC459" s="187"/>
      <c r="BD459" s="187"/>
      <c r="BE459" s="187"/>
      <c r="BF459" s="187"/>
      <c r="BG459" s="187"/>
      <c r="BH459" s="187"/>
      <c r="BI459" s="187"/>
      <c r="BJ459" s="187"/>
      <c r="BK459" s="187"/>
      <c r="BL459" s="187"/>
      <c r="BM459" s="187"/>
      <c r="BN459" s="187"/>
      <c r="BO459" s="187"/>
      <c r="BP459" s="187"/>
      <c r="BQ459" s="187"/>
      <c r="BR459" s="187"/>
      <c r="BS459" s="187"/>
      <c r="BT459" s="187"/>
      <c r="BY459" s="386"/>
    </row>
    <row r="460" spans="1:77" s="385" customFormat="1" ht="20.6">
      <c r="A460" s="187"/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  <c r="P460" s="187"/>
      <c r="Q460" s="187"/>
      <c r="R460" s="187"/>
      <c r="S460" s="187"/>
      <c r="T460" s="187"/>
      <c r="U460" s="187"/>
      <c r="V460" s="187"/>
      <c r="W460" s="187"/>
      <c r="X460" s="187"/>
      <c r="Y460" s="187"/>
      <c r="Z460" s="187"/>
      <c r="AA460" s="187"/>
      <c r="AB460" s="187"/>
      <c r="AC460" s="187"/>
      <c r="AD460" s="187"/>
      <c r="AE460" s="187"/>
      <c r="AF460" s="187"/>
      <c r="AG460" s="187"/>
      <c r="AH460" s="187"/>
      <c r="AI460" s="187"/>
      <c r="AJ460" s="187"/>
      <c r="AK460" s="187"/>
      <c r="AL460" s="187"/>
      <c r="AM460" s="187"/>
      <c r="AN460" s="187"/>
      <c r="AO460" s="187"/>
      <c r="AP460" s="187"/>
      <c r="AQ460" s="187"/>
      <c r="AR460" s="187"/>
      <c r="AS460" s="187"/>
      <c r="AT460" s="187"/>
      <c r="AU460" s="187"/>
      <c r="AV460" s="187"/>
      <c r="AW460" s="187"/>
      <c r="AX460" s="187"/>
      <c r="AY460" s="187"/>
      <c r="AZ460" s="187"/>
      <c r="BA460" s="187"/>
      <c r="BB460" s="187"/>
      <c r="BC460" s="187"/>
      <c r="BD460" s="187"/>
      <c r="BE460" s="187"/>
      <c r="BF460" s="187"/>
      <c r="BG460" s="187"/>
      <c r="BH460" s="187"/>
      <c r="BI460" s="187"/>
      <c r="BJ460" s="187"/>
      <c r="BK460" s="187"/>
      <c r="BL460" s="187"/>
      <c r="BM460" s="187"/>
      <c r="BN460" s="187"/>
      <c r="BO460" s="187"/>
      <c r="BP460" s="187"/>
      <c r="BQ460" s="187"/>
      <c r="BR460" s="187"/>
      <c r="BS460" s="187"/>
      <c r="BT460" s="187"/>
      <c r="BY460" s="386"/>
    </row>
    <row r="461" spans="1:77" s="385" customFormat="1" ht="20.6">
      <c r="A461" s="187"/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  <c r="P461" s="187"/>
      <c r="Q461" s="187"/>
      <c r="R461" s="187"/>
      <c r="S461" s="187"/>
      <c r="T461" s="187"/>
      <c r="U461" s="187"/>
      <c r="V461" s="187"/>
      <c r="W461" s="187"/>
      <c r="X461" s="187"/>
      <c r="Y461" s="187"/>
      <c r="Z461" s="187"/>
      <c r="AA461" s="187"/>
      <c r="AB461" s="187"/>
      <c r="AC461" s="187"/>
      <c r="AD461" s="187"/>
      <c r="AE461" s="187"/>
      <c r="AF461" s="187"/>
      <c r="AG461" s="187"/>
      <c r="AH461" s="187"/>
      <c r="AI461" s="187"/>
      <c r="AJ461" s="187"/>
      <c r="AK461" s="187"/>
      <c r="AL461" s="187"/>
      <c r="AM461" s="187"/>
      <c r="AN461" s="187"/>
      <c r="AO461" s="187"/>
      <c r="AP461" s="187"/>
      <c r="AQ461" s="187"/>
      <c r="AR461" s="187"/>
      <c r="AS461" s="187"/>
      <c r="AT461" s="187"/>
      <c r="AU461" s="187"/>
      <c r="AV461" s="187"/>
      <c r="AW461" s="187"/>
      <c r="AX461" s="187"/>
      <c r="AY461" s="187"/>
      <c r="AZ461" s="187"/>
      <c r="BA461" s="187"/>
      <c r="BB461" s="187"/>
      <c r="BC461" s="187"/>
      <c r="BD461" s="187"/>
      <c r="BE461" s="187"/>
      <c r="BF461" s="187"/>
      <c r="BG461" s="187"/>
      <c r="BH461" s="187"/>
      <c r="BI461" s="187"/>
      <c r="BJ461" s="187"/>
      <c r="BK461" s="187"/>
      <c r="BL461" s="187"/>
      <c r="BM461" s="187"/>
      <c r="BN461" s="187"/>
      <c r="BO461" s="187"/>
      <c r="BP461" s="187"/>
      <c r="BQ461" s="187"/>
      <c r="BR461" s="187"/>
      <c r="BS461" s="187"/>
      <c r="BT461" s="187"/>
      <c r="BY461" s="386"/>
    </row>
    <row r="462" spans="1:77" s="385" customFormat="1" ht="20.6">
      <c r="A462" s="187"/>
      <c r="B462" s="187"/>
      <c r="C462" s="187"/>
      <c r="D462" s="187"/>
      <c r="E462" s="187"/>
      <c r="F462" s="187"/>
      <c r="G462" s="187"/>
      <c r="H462" s="187"/>
      <c r="I462" s="187"/>
      <c r="J462" s="187"/>
      <c r="K462" s="187"/>
      <c r="L462" s="187"/>
      <c r="M462" s="187"/>
      <c r="N462" s="187"/>
      <c r="O462" s="187"/>
      <c r="P462" s="187"/>
      <c r="Q462" s="187"/>
      <c r="R462" s="187"/>
      <c r="S462" s="187"/>
      <c r="T462" s="187"/>
      <c r="U462" s="187"/>
      <c r="V462" s="187"/>
      <c r="W462" s="187"/>
      <c r="X462" s="187"/>
      <c r="Y462" s="187"/>
      <c r="Z462" s="187"/>
      <c r="AA462" s="187"/>
      <c r="AB462" s="187"/>
      <c r="AC462" s="187"/>
      <c r="AD462" s="187"/>
      <c r="AE462" s="187"/>
      <c r="AF462" s="187"/>
      <c r="AG462" s="187"/>
      <c r="AH462" s="187"/>
      <c r="AI462" s="187"/>
      <c r="AJ462" s="187"/>
      <c r="AK462" s="187"/>
      <c r="AL462" s="187"/>
      <c r="AM462" s="187"/>
      <c r="AN462" s="187"/>
      <c r="AO462" s="187"/>
      <c r="AP462" s="187"/>
      <c r="AQ462" s="187"/>
      <c r="AR462" s="187"/>
      <c r="AS462" s="187"/>
      <c r="AT462" s="187"/>
      <c r="AU462" s="187"/>
      <c r="AV462" s="187"/>
      <c r="AW462" s="187"/>
      <c r="AX462" s="187"/>
      <c r="AY462" s="187"/>
      <c r="AZ462" s="187"/>
      <c r="BA462" s="187"/>
      <c r="BB462" s="187"/>
      <c r="BC462" s="187"/>
      <c r="BD462" s="187"/>
      <c r="BE462" s="187"/>
      <c r="BF462" s="187"/>
      <c r="BG462" s="187"/>
      <c r="BH462" s="187"/>
      <c r="BI462" s="187"/>
      <c r="BJ462" s="187"/>
      <c r="BK462" s="187"/>
      <c r="BL462" s="187"/>
      <c r="BM462" s="187"/>
      <c r="BN462" s="187"/>
      <c r="BO462" s="187"/>
      <c r="BP462" s="187"/>
      <c r="BQ462" s="187"/>
      <c r="BR462" s="187"/>
      <c r="BS462" s="187"/>
      <c r="BT462" s="187"/>
      <c r="BY462" s="386"/>
    </row>
    <row r="463" spans="1:77" s="385" customFormat="1" ht="20.6">
      <c r="A463" s="187"/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  <c r="P463" s="187"/>
      <c r="Q463" s="187"/>
      <c r="R463" s="187"/>
      <c r="S463" s="187"/>
      <c r="T463" s="187"/>
      <c r="U463" s="187"/>
      <c r="V463" s="187"/>
      <c r="W463" s="187"/>
      <c r="X463" s="187"/>
      <c r="Y463" s="187"/>
      <c r="Z463" s="187"/>
      <c r="AA463" s="187"/>
      <c r="AB463" s="187"/>
      <c r="AC463" s="187"/>
      <c r="AD463" s="187"/>
      <c r="AE463" s="187"/>
      <c r="AF463" s="187"/>
      <c r="AG463" s="187"/>
      <c r="AH463" s="187"/>
      <c r="AI463" s="187"/>
      <c r="AJ463" s="187"/>
      <c r="AK463" s="187"/>
      <c r="AL463" s="187"/>
      <c r="AM463" s="187"/>
      <c r="AN463" s="187"/>
      <c r="AO463" s="187"/>
      <c r="AP463" s="187"/>
      <c r="AQ463" s="187"/>
      <c r="AR463" s="187"/>
      <c r="AS463" s="187"/>
      <c r="AT463" s="187"/>
      <c r="AU463" s="187"/>
      <c r="AV463" s="187"/>
      <c r="AW463" s="187"/>
      <c r="AX463" s="187"/>
      <c r="AY463" s="187"/>
      <c r="AZ463" s="187"/>
      <c r="BA463" s="187"/>
      <c r="BB463" s="187"/>
      <c r="BC463" s="187"/>
      <c r="BD463" s="187"/>
      <c r="BE463" s="187"/>
      <c r="BF463" s="187"/>
      <c r="BG463" s="187"/>
      <c r="BH463" s="187"/>
      <c r="BI463" s="187"/>
      <c r="BJ463" s="187"/>
      <c r="BK463" s="187"/>
      <c r="BL463" s="187"/>
      <c r="BM463" s="187"/>
      <c r="BN463" s="187"/>
      <c r="BO463" s="187"/>
      <c r="BP463" s="187"/>
      <c r="BQ463" s="187"/>
      <c r="BR463" s="187"/>
      <c r="BS463" s="187"/>
      <c r="BT463" s="187"/>
      <c r="BY463" s="386"/>
    </row>
    <row r="464" spans="1:77" s="385" customFormat="1" ht="20.6">
      <c r="A464" s="187"/>
      <c r="B464" s="187"/>
      <c r="C464" s="187"/>
      <c r="D464" s="187"/>
      <c r="E464" s="187"/>
      <c r="F464" s="187"/>
      <c r="G464" s="187"/>
      <c r="H464" s="187"/>
      <c r="I464" s="187"/>
      <c r="J464" s="187"/>
      <c r="K464" s="187"/>
      <c r="L464" s="187"/>
      <c r="M464" s="187"/>
      <c r="N464" s="187"/>
      <c r="O464" s="187"/>
      <c r="P464" s="187"/>
      <c r="Q464" s="187"/>
      <c r="R464" s="187"/>
      <c r="S464" s="187"/>
      <c r="T464" s="187"/>
      <c r="U464" s="187"/>
      <c r="V464" s="187"/>
      <c r="W464" s="187"/>
      <c r="X464" s="187"/>
      <c r="Y464" s="187"/>
      <c r="Z464" s="187"/>
      <c r="AA464" s="187"/>
      <c r="AB464" s="187"/>
      <c r="AC464" s="187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87"/>
      <c r="AT464" s="187"/>
      <c r="AU464" s="187"/>
      <c r="AV464" s="187"/>
      <c r="AW464" s="187"/>
      <c r="AX464" s="187"/>
      <c r="AY464" s="187"/>
      <c r="AZ464" s="187"/>
      <c r="BA464" s="187"/>
      <c r="BB464" s="187"/>
      <c r="BC464" s="187"/>
      <c r="BD464" s="187"/>
      <c r="BE464" s="187"/>
      <c r="BF464" s="187"/>
      <c r="BG464" s="187"/>
      <c r="BH464" s="187"/>
      <c r="BI464" s="187"/>
      <c r="BJ464" s="187"/>
      <c r="BK464" s="187"/>
      <c r="BL464" s="187"/>
      <c r="BM464" s="187"/>
      <c r="BN464" s="187"/>
      <c r="BO464" s="187"/>
      <c r="BP464" s="187"/>
      <c r="BQ464" s="187"/>
      <c r="BR464" s="187"/>
      <c r="BS464" s="187"/>
      <c r="BT464" s="187"/>
      <c r="BY464" s="386"/>
    </row>
    <row r="465" spans="1:77" s="385" customFormat="1" ht="20.6">
      <c r="A465" s="187"/>
      <c r="B465" s="187"/>
      <c r="C465" s="187"/>
      <c r="D465" s="187"/>
      <c r="E465" s="187"/>
      <c r="F465" s="187"/>
      <c r="G465" s="187"/>
      <c r="H465" s="187"/>
      <c r="I465" s="187"/>
      <c r="J465" s="187"/>
      <c r="K465" s="187"/>
      <c r="L465" s="187"/>
      <c r="M465" s="187"/>
      <c r="N465" s="187"/>
      <c r="O465" s="187"/>
      <c r="P465" s="187"/>
      <c r="Q465" s="187"/>
      <c r="R465" s="187"/>
      <c r="S465" s="187"/>
      <c r="T465" s="187"/>
      <c r="U465" s="187"/>
      <c r="V465" s="187"/>
      <c r="W465" s="187"/>
      <c r="X465" s="187"/>
      <c r="Y465" s="187"/>
      <c r="Z465" s="187"/>
      <c r="AA465" s="187"/>
      <c r="AB465" s="187"/>
      <c r="AC465" s="187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187"/>
      <c r="AT465" s="187"/>
      <c r="AU465" s="187"/>
      <c r="AV465" s="187"/>
      <c r="AW465" s="187"/>
      <c r="AX465" s="187"/>
      <c r="AY465" s="187"/>
      <c r="AZ465" s="187"/>
      <c r="BA465" s="187"/>
      <c r="BB465" s="187"/>
      <c r="BC465" s="187"/>
      <c r="BD465" s="187"/>
      <c r="BE465" s="187"/>
      <c r="BF465" s="187"/>
      <c r="BG465" s="187"/>
      <c r="BH465" s="187"/>
      <c r="BI465" s="187"/>
      <c r="BJ465" s="187"/>
      <c r="BK465" s="187"/>
      <c r="BL465" s="187"/>
      <c r="BM465" s="187"/>
      <c r="BN465" s="187"/>
      <c r="BO465" s="187"/>
      <c r="BP465" s="187"/>
      <c r="BQ465" s="187"/>
      <c r="BR465" s="187"/>
      <c r="BS465" s="187"/>
      <c r="BT465" s="187"/>
      <c r="BY465" s="386"/>
    </row>
    <row r="466" spans="1:77" s="385" customFormat="1" ht="20.6">
      <c r="A466" s="187"/>
      <c r="B466" s="187"/>
      <c r="C466" s="187"/>
      <c r="D466" s="187"/>
      <c r="E466" s="187"/>
      <c r="F466" s="187"/>
      <c r="G466" s="187"/>
      <c r="H466" s="187"/>
      <c r="I466" s="187"/>
      <c r="J466" s="187"/>
      <c r="K466" s="187"/>
      <c r="L466" s="187"/>
      <c r="M466" s="187"/>
      <c r="N466" s="187"/>
      <c r="O466" s="187"/>
      <c r="P466" s="187"/>
      <c r="Q466" s="187"/>
      <c r="R466" s="187"/>
      <c r="S466" s="187"/>
      <c r="T466" s="187"/>
      <c r="U466" s="187"/>
      <c r="V466" s="187"/>
      <c r="W466" s="187"/>
      <c r="X466" s="187"/>
      <c r="Y466" s="187"/>
      <c r="Z466" s="187"/>
      <c r="AA466" s="187"/>
      <c r="AB466" s="187"/>
      <c r="AC466" s="187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187"/>
      <c r="AT466" s="187"/>
      <c r="AU466" s="187"/>
      <c r="AV466" s="187"/>
      <c r="AW466" s="187"/>
      <c r="AX466" s="187"/>
      <c r="AY466" s="187"/>
      <c r="AZ466" s="187"/>
      <c r="BA466" s="187"/>
      <c r="BB466" s="187"/>
      <c r="BC466" s="187"/>
      <c r="BD466" s="187"/>
      <c r="BE466" s="187"/>
      <c r="BF466" s="187"/>
      <c r="BG466" s="187"/>
      <c r="BH466" s="187"/>
      <c r="BI466" s="187"/>
      <c r="BJ466" s="187"/>
      <c r="BK466" s="187"/>
      <c r="BL466" s="187"/>
      <c r="BM466" s="187"/>
      <c r="BN466" s="187"/>
      <c r="BO466" s="187"/>
      <c r="BP466" s="187"/>
      <c r="BQ466" s="187"/>
      <c r="BR466" s="187"/>
      <c r="BS466" s="187"/>
      <c r="BT466" s="187"/>
      <c r="BY466" s="386"/>
    </row>
    <row r="467" spans="1:77" s="385" customFormat="1" ht="20.6">
      <c r="A467" s="187"/>
      <c r="B467" s="187"/>
      <c r="C467" s="187"/>
      <c r="D467" s="187"/>
      <c r="E467" s="187"/>
      <c r="F467" s="187"/>
      <c r="G467" s="187"/>
      <c r="H467" s="187"/>
      <c r="I467" s="187"/>
      <c r="J467" s="187"/>
      <c r="K467" s="187"/>
      <c r="L467" s="187"/>
      <c r="M467" s="187"/>
      <c r="N467" s="187"/>
      <c r="O467" s="187"/>
      <c r="P467" s="187"/>
      <c r="Q467" s="187"/>
      <c r="R467" s="187"/>
      <c r="S467" s="187"/>
      <c r="T467" s="187"/>
      <c r="U467" s="187"/>
      <c r="V467" s="187"/>
      <c r="W467" s="187"/>
      <c r="X467" s="187"/>
      <c r="Y467" s="187"/>
      <c r="Z467" s="187"/>
      <c r="AA467" s="187"/>
      <c r="AB467" s="187"/>
      <c r="AC467" s="187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7"/>
      <c r="AT467" s="187"/>
      <c r="AU467" s="187"/>
      <c r="AV467" s="187"/>
      <c r="AW467" s="187"/>
      <c r="AX467" s="187"/>
      <c r="AY467" s="187"/>
      <c r="AZ467" s="187"/>
      <c r="BA467" s="187"/>
      <c r="BB467" s="187"/>
      <c r="BC467" s="187"/>
      <c r="BD467" s="187"/>
      <c r="BE467" s="187"/>
      <c r="BF467" s="187"/>
      <c r="BG467" s="187"/>
      <c r="BH467" s="187"/>
      <c r="BI467" s="187"/>
      <c r="BJ467" s="187"/>
      <c r="BK467" s="187"/>
      <c r="BL467" s="187"/>
      <c r="BM467" s="187"/>
      <c r="BN467" s="187"/>
      <c r="BO467" s="187"/>
      <c r="BP467" s="187"/>
      <c r="BQ467" s="187"/>
      <c r="BR467" s="187"/>
      <c r="BS467" s="187"/>
      <c r="BT467" s="187"/>
      <c r="BY467" s="386"/>
    </row>
    <row r="468" spans="1:77" s="385" customFormat="1" ht="20.6">
      <c r="A468" s="187"/>
      <c r="B468" s="187"/>
      <c r="C468" s="187"/>
      <c r="D468" s="187"/>
      <c r="E468" s="187"/>
      <c r="F468" s="187"/>
      <c r="G468" s="187"/>
      <c r="H468" s="187"/>
      <c r="I468" s="187"/>
      <c r="J468" s="187"/>
      <c r="K468" s="187"/>
      <c r="L468" s="187"/>
      <c r="M468" s="187"/>
      <c r="N468" s="187"/>
      <c r="O468" s="187"/>
      <c r="P468" s="187"/>
      <c r="Q468" s="187"/>
      <c r="R468" s="187"/>
      <c r="S468" s="187"/>
      <c r="T468" s="187"/>
      <c r="U468" s="187"/>
      <c r="V468" s="187"/>
      <c r="W468" s="187"/>
      <c r="X468" s="187"/>
      <c r="Y468" s="187"/>
      <c r="Z468" s="187"/>
      <c r="AA468" s="187"/>
      <c r="AB468" s="187"/>
      <c r="AC468" s="187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187"/>
      <c r="AT468" s="187"/>
      <c r="AU468" s="187"/>
      <c r="AV468" s="187"/>
      <c r="AW468" s="187"/>
      <c r="AX468" s="187"/>
      <c r="AY468" s="187"/>
      <c r="AZ468" s="187"/>
      <c r="BA468" s="187"/>
      <c r="BB468" s="187"/>
      <c r="BC468" s="187"/>
      <c r="BD468" s="187"/>
      <c r="BE468" s="187"/>
      <c r="BF468" s="187"/>
      <c r="BG468" s="187"/>
      <c r="BH468" s="187"/>
      <c r="BI468" s="187"/>
      <c r="BJ468" s="187"/>
      <c r="BK468" s="187"/>
      <c r="BL468" s="187"/>
      <c r="BM468" s="187"/>
      <c r="BN468" s="187"/>
      <c r="BO468" s="187"/>
      <c r="BP468" s="187"/>
      <c r="BQ468" s="187"/>
      <c r="BR468" s="187"/>
      <c r="BS468" s="187"/>
      <c r="BT468" s="187"/>
      <c r="BY468" s="386"/>
    </row>
    <row r="469" spans="1:77" s="385" customFormat="1" ht="20.6">
      <c r="A469" s="187"/>
      <c r="B469" s="187"/>
      <c r="C469" s="187"/>
      <c r="D469" s="187"/>
      <c r="E469" s="187"/>
      <c r="F469" s="187"/>
      <c r="G469" s="187"/>
      <c r="H469" s="187"/>
      <c r="I469" s="187"/>
      <c r="J469" s="187"/>
      <c r="K469" s="187"/>
      <c r="L469" s="187"/>
      <c r="M469" s="187"/>
      <c r="N469" s="187"/>
      <c r="O469" s="187"/>
      <c r="P469" s="187"/>
      <c r="Q469" s="187"/>
      <c r="R469" s="187"/>
      <c r="S469" s="187"/>
      <c r="T469" s="187"/>
      <c r="U469" s="187"/>
      <c r="V469" s="187"/>
      <c r="W469" s="187"/>
      <c r="X469" s="187"/>
      <c r="Y469" s="187"/>
      <c r="Z469" s="187"/>
      <c r="AA469" s="187"/>
      <c r="AB469" s="187"/>
      <c r="AC469" s="187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187"/>
      <c r="AT469" s="187"/>
      <c r="AU469" s="187"/>
      <c r="AV469" s="187"/>
      <c r="AW469" s="187"/>
      <c r="AX469" s="187"/>
      <c r="AY469" s="187"/>
      <c r="AZ469" s="187"/>
      <c r="BA469" s="187"/>
      <c r="BB469" s="187"/>
      <c r="BC469" s="187"/>
      <c r="BD469" s="187"/>
      <c r="BE469" s="187"/>
      <c r="BF469" s="187"/>
      <c r="BG469" s="187"/>
      <c r="BH469" s="187"/>
      <c r="BI469" s="187"/>
      <c r="BJ469" s="187"/>
      <c r="BK469" s="187"/>
      <c r="BL469" s="187"/>
      <c r="BM469" s="187"/>
      <c r="BN469" s="187"/>
      <c r="BO469" s="187"/>
      <c r="BP469" s="187"/>
      <c r="BQ469" s="187"/>
      <c r="BR469" s="187"/>
      <c r="BS469" s="187"/>
      <c r="BT469" s="187"/>
      <c r="BY469" s="386"/>
    </row>
    <row r="470" spans="1:77" s="385" customFormat="1" ht="20.6">
      <c r="A470" s="187"/>
      <c r="B470" s="187"/>
      <c r="C470" s="187"/>
      <c r="D470" s="187"/>
      <c r="E470" s="187"/>
      <c r="F470" s="187"/>
      <c r="G470" s="187"/>
      <c r="H470" s="187"/>
      <c r="I470" s="187"/>
      <c r="J470" s="187"/>
      <c r="K470" s="187"/>
      <c r="L470" s="187"/>
      <c r="M470" s="187"/>
      <c r="N470" s="187"/>
      <c r="O470" s="187"/>
      <c r="P470" s="187"/>
      <c r="Q470" s="187"/>
      <c r="R470" s="187"/>
      <c r="S470" s="187"/>
      <c r="T470" s="187"/>
      <c r="U470" s="187"/>
      <c r="V470" s="187"/>
      <c r="W470" s="187"/>
      <c r="X470" s="187"/>
      <c r="Y470" s="187"/>
      <c r="Z470" s="187"/>
      <c r="AA470" s="187"/>
      <c r="AB470" s="187"/>
      <c r="AC470" s="187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187"/>
      <c r="AT470" s="187"/>
      <c r="AU470" s="187"/>
      <c r="AV470" s="187"/>
      <c r="AW470" s="187"/>
      <c r="AX470" s="187"/>
      <c r="AY470" s="187"/>
      <c r="AZ470" s="187"/>
      <c r="BA470" s="187"/>
      <c r="BB470" s="187"/>
      <c r="BC470" s="187"/>
      <c r="BD470" s="187"/>
      <c r="BE470" s="187"/>
      <c r="BF470" s="187"/>
      <c r="BG470" s="187"/>
      <c r="BH470" s="187"/>
      <c r="BI470" s="187"/>
      <c r="BJ470" s="187"/>
      <c r="BK470" s="187"/>
      <c r="BL470" s="187"/>
      <c r="BM470" s="187"/>
      <c r="BN470" s="187"/>
      <c r="BO470" s="187"/>
      <c r="BP470" s="187"/>
      <c r="BQ470" s="187"/>
      <c r="BR470" s="187"/>
      <c r="BS470" s="187"/>
      <c r="BT470" s="187"/>
      <c r="BY470" s="386"/>
    </row>
    <row r="471" spans="1:77" s="385" customFormat="1" ht="20.6">
      <c r="A471" s="187"/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  <c r="O471" s="187"/>
      <c r="P471" s="187"/>
      <c r="Q471" s="187"/>
      <c r="R471" s="187"/>
      <c r="S471" s="187"/>
      <c r="T471" s="187"/>
      <c r="U471" s="187"/>
      <c r="V471" s="187"/>
      <c r="W471" s="187"/>
      <c r="X471" s="187"/>
      <c r="Y471" s="187"/>
      <c r="Z471" s="187"/>
      <c r="AA471" s="187"/>
      <c r="AB471" s="187"/>
      <c r="AC471" s="187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187"/>
      <c r="AT471" s="187"/>
      <c r="AU471" s="187"/>
      <c r="AV471" s="187"/>
      <c r="AW471" s="187"/>
      <c r="AX471" s="187"/>
      <c r="AY471" s="187"/>
      <c r="AZ471" s="187"/>
      <c r="BA471" s="187"/>
      <c r="BB471" s="187"/>
      <c r="BC471" s="187"/>
      <c r="BD471" s="187"/>
      <c r="BE471" s="187"/>
      <c r="BF471" s="187"/>
      <c r="BG471" s="187"/>
      <c r="BH471" s="187"/>
      <c r="BI471" s="187"/>
      <c r="BJ471" s="187"/>
      <c r="BK471" s="187"/>
      <c r="BL471" s="187"/>
      <c r="BM471" s="187"/>
      <c r="BN471" s="187"/>
      <c r="BO471" s="187"/>
      <c r="BP471" s="187"/>
      <c r="BQ471" s="187"/>
      <c r="BR471" s="187"/>
      <c r="BS471" s="187"/>
      <c r="BT471" s="187"/>
      <c r="BY471" s="386"/>
    </row>
    <row r="472" spans="1:77" s="385" customFormat="1" ht="20.6">
      <c r="A472" s="187"/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  <c r="O472" s="187"/>
      <c r="P472" s="187"/>
      <c r="Q472" s="187"/>
      <c r="R472" s="187"/>
      <c r="S472" s="187"/>
      <c r="T472" s="187"/>
      <c r="U472" s="187"/>
      <c r="V472" s="187"/>
      <c r="W472" s="187"/>
      <c r="X472" s="187"/>
      <c r="Y472" s="187"/>
      <c r="Z472" s="187"/>
      <c r="AA472" s="187"/>
      <c r="AB472" s="187"/>
      <c r="AC472" s="187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187"/>
      <c r="AT472" s="187"/>
      <c r="AU472" s="187"/>
      <c r="AV472" s="187"/>
      <c r="AW472" s="187"/>
      <c r="AX472" s="187"/>
      <c r="AY472" s="187"/>
      <c r="AZ472" s="187"/>
      <c r="BA472" s="187"/>
      <c r="BB472" s="187"/>
      <c r="BC472" s="187"/>
      <c r="BD472" s="187"/>
      <c r="BE472" s="187"/>
      <c r="BF472" s="187"/>
      <c r="BG472" s="187"/>
      <c r="BH472" s="187"/>
      <c r="BI472" s="187"/>
      <c r="BJ472" s="187"/>
      <c r="BK472" s="187"/>
      <c r="BL472" s="187"/>
      <c r="BM472" s="187"/>
      <c r="BN472" s="187"/>
      <c r="BO472" s="187"/>
      <c r="BP472" s="187"/>
      <c r="BQ472" s="187"/>
      <c r="BR472" s="187"/>
      <c r="BS472" s="187"/>
      <c r="BT472" s="187"/>
      <c r="BY472" s="386"/>
    </row>
    <row r="473" spans="1:77" s="385" customFormat="1" ht="20.6">
      <c r="A473" s="187"/>
      <c r="B473" s="187"/>
      <c r="C473" s="187"/>
      <c r="D473" s="187"/>
      <c r="E473" s="187"/>
      <c r="F473" s="187"/>
      <c r="G473" s="187"/>
      <c r="H473" s="187"/>
      <c r="I473" s="187"/>
      <c r="J473" s="187"/>
      <c r="K473" s="187"/>
      <c r="L473" s="187"/>
      <c r="M473" s="187"/>
      <c r="N473" s="187"/>
      <c r="O473" s="187"/>
      <c r="P473" s="187"/>
      <c r="Q473" s="187"/>
      <c r="R473" s="187"/>
      <c r="S473" s="187"/>
      <c r="T473" s="187"/>
      <c r="U473" s="187"/>
      <c r="V473" s="187"/>
      <c r="W473" s="187"/>
      <c r="X473" s="187"/>
      <c r="Y473" s="187"/>
      <c r="Z473" s="187"/>
      <c r="AA473" s="187"/>
      <c r="AB473" s="187"/>
      <c r="AC473" s="187"/>
      <c r="AD473" s="187"/>
      <c r="AE473" s="187"/>
      <c r="AF473" s="187"/>
      <c r="AG473" s="187"/>
      <c r="AH473" s="187"/>
      <c r="AI473" s="187"/>
      <c r="AJ473" s="187"/>
      <c r="AK473" s="187"/>
      <c r="AL473" s="187"/>
      <c r="AM473" s="187"/>
      <c r="AN473" s="187"/>
      <c r="AO473" s="187"/>
      <c r="AP473" s="187"/>
      <c r="AQ473" s="187"/>
      <c r="AR473" s="187"/>
      <c r="AS473" s="187"/>
      <c r="AT473" s="187"/>
      <c r="AU473" s="187"/>
      <c r="AV473" s="187"/>
      <c r="AW473" s="187"/>
      <c r="AX473" s="187"/>
      <c r="AY473" s="187"/>
      <c r="AZ473" s="187"/>
      <c r="BA473" s="187"/>
      <c r="BB473" s="187"/>
      <c r="BC473" s="187"/>
      <c r="BD473" s="187"/>
      <c r="BE473" s="187"/>
      <c r="BF473" s="187"/>
      <c r="BG473" s="187"/>
      <c r="BH473" s="187"/>
      <c r="BI473" s="187"/>
      <c r="BJ473" s="187"/>
      <c r="BK473" s="187"/>
      <c r="BL473" s="187"/>
      <c r="BM473" s="187"/>
      <c r="BN473" s="187"/>
      <c r="BO473" s="187"/>
      <c r="BP473" s="187"/>
      <c r="BQ473" s="187"/>
      <c r="BR473" s="187"/>
      <c r="BS473" s="187"/>
      <c r="BT473" s="187"/>
      <c r="BY473" s="386"/>
    </row>
    <row r="474" spans="1:77" s="385" customFormat="1" ht="20.6">
      <c r="A474" s="187"/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  <c r="AA474" s="187"/>
      <c r="AB474" s="187"/>
      <c r="AC474" s="187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7"/>
      <c r="AT474" s="187"/>
      <c r="AU474" s="187"/>
      <c r="AV474" s="187"/>
      <c r="AW474" s="187"/>
      <c r="AX474" s="187"/>
      <c r="AY474" s="187"/>
      <c r="AZ474" s="187"/>
      <c r="BA474" s="187"/>
      <c r="BB474" s="187"/>
      <c r="BC474" s="187"/>
      <c r="BD474" s="187"/>
      <c r="BE474" s="187"/>
      <c r="BF474" s="187"/>
      <c r="BG474" s="187"/>
      <c r="BH474" s="187"/>
      <c r="BI474" s="187"/>
      <c r="BJ474" s="187"/>
      <c r="BK474" s="187"/>
      <c r="BL474" s="187"/>
      <c r="BM474" s="187"/>
      <c r="BN474" s="187"/>
      <c r="BO474" s="187"/>
      <c r="BP474" s="187"/>
      <c r="BQ474" s="187"/>
      <c r="BR474" s="187"/>
      <c r="BS474" s="187"/>
      <c r="BT474" s="187"/>
      <c r="BY474" s="386"/>
    </row>
    <row r="475" spans="1:77" s="385" customFormat="1" ht="20.6">
      <c r="A475" s="187"/>
      <c r="B475" s="187"/>
      <c r="C475" s="187"/>
      <c r="D475" s="187"/>
      <c r="E475" s="187"/>
      <c r="F475" s="187"/>
      <c r="G475" s="187"/>
      <c r="H475" s="187"/>
      <c r="I475" s="187"/>
      <c r="J475" s="187"/>
      <c r="K475" s="187"/>
      <c r="L475" s="187"/>
      <c r="M475" s="187"/>
      <c r="N475" s="187"/>
      <c r="O475" s="187"/>
      <c r="P475" s="187"/>
      <c r="Q475" s="187"/>
      <c r="R475" s="187"/>
      <c r="S475" s="187"/>
      <c r="T475" s="187"/>
      <c r="U475" s="187"/>
      <c r="V475" s="187"/>
      <c r="W475" s="187"/>
      <c r="X475" s="187"/>
      <c r="Y475" s="187"/>
      <c r="Z475" s="187"/>
      <c r="AA475" s="187"/>
      <c r="AB475" s="187"/>
      <c r="AC475" s="187"/>
      <c r="AD475" s="187"/>
      <c r="AE475" s="187"/>
      <c r="AF475" s="187"/>
      <c r="AG475" s="187"/>
      <c r="AH475" s="187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7"/>
      <c r="AT475" s="187"/>
      <c r="AU475" s="187"/>
      <c r="AV475" s="187"/>
      <c r="AW475" s="187"/>
      <c r="AX475" s="187"/>
      <c r="AY475" s="187"/>
      <c r="AZ475" s="187"/>
      <c r="BA475" s="187"/>
      <c r="BB475" s="187"/>
      <c r="BC475" s="187"/>
      <c r="BD475" s="187"/>
      <c r="BE475" s="187"/>
      <c r="BF475" s="187"/>
      <c r="BG475" s="187"/>
      <c r="BH475" s="187"/>
      <c r="BI475" s="187"/>
      <c r="BJ475" s="187"/>
      <c r="BK475" s="187"/>
      <c r="BL475" s="187"/>
      <c r="BM475" s="187"/>
      <c r="BN475" s="187"/>
      <c r="BO475" s="187"/>
      <c r="BP475" s="187"/>
      <c r="BQ475" s="187"/>
      <c r="BR475" s="187"/>
      <c r="BS475" s="187"/>
      <c r="BT475" s="187"/>
      <c r="BY475" s="386"/>
    </row>
    <row r="476" spans="1:77" s="385" customFormat="1" ht="20.6">
      <c r="A476" s="187"/>
      <c r="B476" s="187"/>
      <c r="C476" s="187"/>
      <c r="D476" s="187"/>
      <c r="E476" s="187"/>
      <c r="F476" s="187"/>
      <c r="G476" s="187"/>
      <c r="H476" s="187"/>
      <c r="I476" s="187"/>
      <c r="J476" s="187"/>
      <c r="K476" s="187"/>
      <c r="L476" s="187"/>
      <c r="M476" s="187"/>
      <c r="N476" s="187"/>
      <c r="O476" s="187"/>
      <c r="P476" s="187"/>
      <c r="Q476" s="187"/>
      <c r="R476" s="187"/>
      <c r="S476" s="187"/>
      <c r="T476" s="187"/>
      <c r="U476" s="187"/>
      <c r="V476" s="187"/>
      <c r="W476" s="187"/>
      <c r="X476" s="187"/>
      <c r="Y476" s="187"/>
      <c r="Z476" s="187"/>
      <c r="AA476" s="187"/>
      <c r="AB476" s="187"/>
      <c r="AC476" s="187"/>
      <c r="AD476" s="187"/>
      <c r="AE476" s="187"/>
      <c r="AF476" s="187"/>
      <c r="AG476" s="187"/>
      <c r="AH476" s="187"/>
      <c r="AI476" s="187"/>
      <c r="AJ476" s="187"/>
      <c r="AK476" s="187"/>
      <c r="AL476" s="187"/>
      <c r="AM476" s="187"/>
      <c r="AN476" s="187"/>
      <c r="AO476" s="187"/>
      <c r="AP476" s="187"/>
      <c r="AQ476" s="187"/>
      <c r="AR476" s="187"/>
      <c r="AS476" s="187"/>
      <c r="AT476" s="187"/>
      <c r="AU476" s="187"/>
      <c r="AV476" s="187"/>
      <c r="AW476" s="187"/>
      <c r="AX476" s="187"/>
      <c r="AY476" s="187"/>
      <c r="AZ476" s="187"/>
      <c r="BA476" s="187"/>
      <c r="BB476" s="187"/>
      <c r="BC476" s="187"/>
      <c r="BD476" s="187"/>
      <c r="BE476" s="187"/>
      <c r="BF476" s="187"/>
      <c r="BG476" s="187"/>
      <c r="BH476" s="187"/>
      <c r="BI476" s="187"/>
      <c r="BJ476" s="187"/>
      <c r="BK476" s="187"/>
      <c r="BL476" s="187"/>
      <c r="BM476" s="187"/>
      <c r="BN476" s="187"/>
      <c r="BO476" s="187"/>
      <c r="BP476" s="187"/>
      <c r="BQ476" s="187"/>
      <c r="BR476" s="187"/>
      <c r="BS476" s="187"/>
      <c r="BT476" s="187"/>
      <c r="BY476" s="386"/>
    </row>
    <row r="477" spans="1:77" s="385" customFormat="1" ht="20.6">
      <c r="A477" s="187"/>
      <c r="B477" s="187"/>
      <c r="C477" s="187"/>
      <c r="D477" s="187"/>
      <c r="E477" s="187"/>
      <c r="F477" s="187"/>
      <c r="G477" s="187"/>
      <c r="H477" s="187"/>
      <c r="I477" s="187"/>
      <c r="J477" s="187"/>
      <c r="K477" s="187"/>
      <c r="L477" s="187"/>
      <c r="M477" s="187"/>
      <c r="N477" s="187"/>
      <c r="O477" s="187"/>
      <c r="P477" s="187"/>
      <c r="Q477" s="187"/>
      <c r="R477" s="187"/>
      <c r="S477" s="187"/>
      <c r="T477" s="187"/>
      <c r="U477" s="187"/>
      <c r="V477" s="187"/>
      <c r="W477" s="187"/>
      <c r="X477" s="187"/>
      <c r="Y477" s="187"/>
      <c r="Z477" s="187"/>
      <c r="AA477" s="187"/>
      <c r="AB477" s="187"/>
      <c r="AC477" s="187"/>
      <c r="AD477" s="187"/>
      <c r="AE477" s="187"/>
      <c r="AF477" s="187"/>
      <c r="AG477" s="187"/>
      <c r="AH477" s="187"/>
      <c r="AI477" s="187"/>
      <c r="AJ477" s="187"/>
      <c r="AK477" s="187"/>
      <c r="AL477" s="187"/>
      <c r="AM477" s="187"/>
      <c r="AN477" s="187"/>
      <c r="AO477" s="187"/>
      <c r="AP477" s="187"/>
      <c r="AQ477" s="187"/>
      <c r="AR477" s="187"/>
      <c r="AS477" s="187"/>
      <c r="AT477" s="187"/>
      <c r="AU477" s="187"/>
      <c r="AV477" s="187"/>
      <c r="AW477" s="187"/>
      <c r="AX477" s="187"/>
      <c r="AY477" s="187"/>
      <c r="AZ477" s="187"/>
      <c r="BA477" s="187"/>
      <c r="BB477" s="187"/>
      <c r="BC477" s="187"/>
      <c r="BD477" s="187"/>
      <c r="BE477" s="187"/>
      <c r="BF477" s="187"/>
      <c r="BG477" s="187"/>
      <c r="BH477" s="187"/>
      <c r="BI477" s="187"/>
      <c r="BJ477" s="187"/>
      <c r="BK477" s="187"/>
      <c r="BL477" s="187"/>
      <c r="BM477" s="187"/>
      <c r="BN477" s="187"/>
      <c r="BO477" s="187"/>
      <c r="BP477" s="187"/>
      <c r="BQ477" s="187"/>
      <c r="BR477" s="187"/>
      <c r="BS477" s="187"/>
      <c r="BT477" s="187"/>
      <c r="BY477" s="386"/>
    </row>
    <row r="478" spans="1:77" s="385" customFormat="1" ht="20.6">
      <c r="A478" s="187"/>
      <c r="B478" s="187"/>
      <c r="C478" s="187"/>
      <c r="D478" s="187"/>
      <c r="E478" s="187"/>
      <c r="F478" s="187"/>
      <c r="G478" s="187"/>
      <c r="H478" s="187"/>
      <c r="I478" s="187"/>
      <c r="J478" s="187"/>
      <c r="K478" s="187"/>
      <c r="L478" s="187"/>
      <c r="M478" s="187"/>
      <c r="N478" s="187"/>
      <c r="O478" s="187"/>
      <c r="P478" s="187"/>
      <c r="Q478" s="187"/>
      <c r="R478" s="187"/>
      <c r="S478" s="187"/>
      <c r="T478" s="187"/>
      <c r="U478" s="187"/>
      <c r="V478" s="187"/>
      <c r="W478" s="187"/>
      <c r="X478" s="187"/>
      <c r="Y478" s="187"/>
      <c r="Z478" s="187"/>
      <c r="AA478" s="187"/>
      <c r="AB478" s="187"/>
      <c r="AC478" s="187"/>
      <c r="AD478" s="187"/>
      <c r="AE478" s="187"/>
      <c r="AF478" s="187"/>
      <c r="AG478" s="187"/>
      <c r="AH478" s="187"/>
      <c r="AI478" s="187"/>
      <c r="AJ478" s="187"/>
      <c r="AK478" s="187"/>
      <c r="AL478" s="187"/>
      <c r="AM478" s="187"/>
      <c r="AN478" s="187"/>
      <c r="AO478" s="187"/>
      <c r="AP478" s="187"/>
      <c r="AQ478" s="187"/>
      <c r="AR478" s="187"/>
      <c r="AS478" s="187"/>
      <c r="AT478" s="187"/>
      <c r="AU478" s="187"/>
      <c r="AV478" s="187"/>
      <c r="AW478" s="187"/>
      <c r="AX478" s="187"/>
      <c r="AY478" s="187"/>
      <c r="AZ478" s="187"/>
      <c r="BA478" s="187"/>
      <c r="BB478" s="187"/>
      <c r="BC478" s="187"/>
      <c r="BD478" s="187"/>
      <c r="BE478" s="187"/>
      <c r="BF478" s="187"/>
      <c r="BG478" s="187"/>
      <c r="BH478" s="187"/>
      <c r="BI478" s="187"/>
      <c r="BJ478" s="187"/>
      <c r="BK478" s="187"/>
      <c r="BL478" s="187"/>
      <c r="BM478" s="187"/>
      <c r="BN478" s="187"/>
      <c r="BO478" s="187"/>
      <c r="BP478" s="187"/>
      <c r="BQ478" s="187"/>
      <c r="BR478" s="187"/>
      <c r="BS478" s="187"/>
      <c r="BT478" s="187"/>
      <c r="BY478" s="386"/>
    </row>
    <row r="479" spans="1:77" s="385" customFormat="1" ht="20.6">
      <c r="A479" s="187"/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  <c r="R479" s="187"/>
      <c r="S479" s="187"/>
      <c r="T479" s="187"/>
      <c r="U479" s="187"/>
      <c r="V479" s="187"/>
      <c r="W479" s="187"/>
      <c r="X479" s="187"/>
      <c r="Y479" s="187"/>
      <c r="Z479" s="187"/>
      <c r="AA479" s="187"/>
      <c r="AB479" s="187"/>
      <c r="AC479" s="187"/>
      <c r="AD479" s="187"/>
      <c r="AE479" s="187"/>
      <c r="AF479" s="187"/>
      <c r="AG479" s="187"/>
      <c r="AH479" s="187"/>
      <c r="AI479" s="187"/>
      <c r="AJ479" s="187"/>
      <c r="AK479" s="187"/>
      <c r="AL479" s="187"/>
      <c r="AM479" s="187"/>
      <c r="AN479" s="187"/>
      <c r="AO479" s="187"/>
      <c r="AP479" s="187"/>
      <c r="AQ479" s="187"/>
      <c r="AR479" s="187"/>
      <c r="AS479" s="187"/>
      <c r="AT479" s="187"/>
      <c r="AU479" s="187"/>
      <c r="AV479" s="187"/>
      <c r="AW479" s="187"/>
      <c r="AX479" s="187"/>
      <c r="AY479" s="187"/>
      <c r="AZ479" s="187"/>
      <c r="BA479" s="187"/>
      <c r="BB479" s="187"/>
      <c r="BC479" s="187"/>
      <c r="BD479" s="187"/>
      <c r="BE479" s="187"/>
      <c r="BF479" s="187"/>
      <c r="BG479" s="187"/>
      <c r="BH479" s="187"/>
      <c r="BI479" s="187"/>
      <c r="BJ479" s="187"/>
      <c r="BK479" s="187"/>
      <c r="BL479" s="187"/>
      <c r="BM479" s="187"/>
      <c r="BN479" s="187"/>
      <c r="BO479" s="187"/>
      <c r="BP479" s="187"/>
      <c r="BQ479" s="187"/>
      <c r="BR479" s="187"/>
      <c r="BS479" s="187"/>
      <c r="BT479" s="187"/>
      <c r="BY479" s="386"/>
    </row>
    <row r="480" spans="1:77" s="385" customFormat="1" ht="20.6">
      <c r="A480" s="187"/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  <c r="R480" s="187"/>
      <c r="S480" s="187"/>
      <c r="T480" s="187"/>
      <c r="U480" s="187"/>
      <c r="V480" s="187"/>
      <c r="W480" s="187"/>
      <c r="X480" s="187"/>
      <c r="Y480" s="187"/>
      <c r="Z480" s="187"/>
      <c r="AA480" s="187"/>
      <c r="AB480" s="187"/>
      <c r="AC480" s="187"/>
      <c r="AD480" s="187"/>
      <c r="AE480" s="187"/>
      <c r="AF480" s="187"/>
      <c r="AG480" s="187"/>
      <c r="AH480" s="187"/>
      <c r="AI480" s="187"/>
      <c r="AJ480" s="187"/>
      <c r="AK480" s="187"/>
      <c r="AL480" s="187"/>
      <c r="AM480" s="187"/>
      <c r="AN480" s="187"/>
      <c r="AO480" s="187"/>
      <c r="AP480" s="187"/>
      <c r="AQ480" s="187"/>
      <c r="AR480" s="187"/>
      <c r="AS480" s="187"/>
      <c r="AT480" s="187"/>
      <c r="AU480" s="187"/>
      <c r="AV480" s="187"/>
      <c r="AW480" s="187"/>
      <c r="AX480" s="187"/>
      <c r="AY480" s="187"/>
      <c r="AZ480" s="187"/>
      <c r="BA480" s="187"/>
      <c r="BB480" s="187"/>
      <c r="BC480" s="187"/>
      <c r="BD480" s="187"/>
      <c r="BE480" s="187"/>
      <c r="BF480" s="187"/>
      <c r="BG480" s="187"/>
      <c r="BH480" s="187"/>
      <c r="BI480" s="187"/>
      <c r="BJ480" s="187"/>
      <c r="BK480" s="187"/>
      <c r="BL480" s="187"/>
      <c r="BM480" s="187"/>
      <c r="BN480" s="187"/>
      <c r="BO480" s="187"/>
      <c r="BP480" s="187"/>
      <c r="BQ480" s="187"/>
      <c r="BR480" s="187"/>
      <c r="BS480" s="187"/>
      <c r="BT480" s="187"/>
      <c r="BY480" s="386"/>
    </row>
    <row r="481" spans="1:77" s="385" customFormat="1" ht="20.6">
      <c r="A481" s="187"/>
      <c r="B481" s="187"/>
      <c r="C481" s="187"/>
      <c r="D481" s="187"/>
      <c r="E481" s="187"/>
      <c r="F481" s="187"/>
      <c r="G481" s="187"/>
      <c r="H481" s="187"/>
      <c r="I481" s="187"/>
      <c r="J481" s="187"/>
      <c r="K481" s="187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7"/>
      <c r="W481" s="187"/>
      <c r="X481" s="187"/>
      <c r="Y481" s="187"/>
      <c r="Z481" s="187"/>
      <c r="AA481" s="187"/>
      <c r="AB481" s="187"/>
      <c r="AC481" s="187"/>
      <c r="AD481" s="187"/>
      <c r="AE481" s="187"/>
      <c r="AF481" s="187"/>
      <c r="AG481" s="187"/>
      <c r="AH481" s="187"/>
      <c r="AI481" s="187"/>
      <c r="AJ481" s="187"/>
      <c r="AK481" s="187"/>
      <c r="AL481" s="187"/>
      <c r="AM481" s="187"/>
      <c r="AN481" s="187"/>
      <c r="AO481" s="187"/>
      <c r="AP481" s="187"/>
      <c r="AQ481" s="187"/>
      <c r="AR481" s="187"/>
      <c r="AS481" s="187"/>
      <c r="AT481" s="187"/>
      <c r="AU481" s="187"/>
      <c r="AV481" s="187"/>
      <c r="AW481" s="187"/>
      <c r="AX481" s="187"/>
      <c r="AY481" s="187"/>
      <c r="AZ481" s="187"/>
      <c r="BA481" s="187"/>
      <c r="BB481" s="187"/>
      <c r="BC481" s="187"/>
      <c r="BD481" s="187"/>
      <c r="BE481" s="187"/>
      <c r="BF481" s="187"/>
      <c r="BG481" s="187"/>
      <c r="BH481" s="187"/>
      <c r="BI481" s="187"/>
      <c r="BJ481" s="187"/>
      <c r="BK481" s="187"/>
      <c r="BL481" s="187"/>
      <c r="BM481" s="187"/>
      <c r="BN481" s="187"/>
      <c r="BO481" s="187"/>
      <c r="BP481" s="187"/>
      <c r="BQ481" s="187"/>
      <c r="BR481" s="187"/>
      <c r="BS481" s="187"/>
      <c r="BT481" s="187"/>
      <c r="BY481" s="386"/>
    </row>
    <row r="482" spans="1:77" s="385" customFormat="1" ht="20.6">
      <c r="A482" s="187"/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7"/>
      <c r="W482" s="187"/>
      <c r="X482" s="187"/>
      <c r="Y482" s="187"/>
      <c r="Z482" s="187"/>
      <c r="AA482" s="187"/>
      <c r="AB482" s="187"/>
      <c r="AC482" s="187"/>
      <c r="AD482" s="187"/>
      <c r="AE482" s="187"/>
      <c r="AF482" s="187"/>
      <c r="AG482" s="187"/>
      <c r="AH482" s="187"/>
      <c r="AI482" s="187"/>
      <c r="AJ482" s="187"/>
      <c r="AK482" s="187"/>
      <c r="AL482" s="187"/>
      <c r="AM482" s="187"/>
      <c r="AN482" s="187"/>
      <c r="AO482" s="187"/>
      <c r="AP482" s="187"/>
      <c r="AQ482" s="187"/>
      <c r="AR482" s="187"/>
      <c r="AS482" s="187"/>
      <c r="AT482" s="187"/>
      <c r="AU482" s="187"/>
      <c r="AV482" s="187"/>
      <c r="AW482" s="187"/>
      <c r="AX482" s="187"/>
      <c r="AY482" s="187"/>
      <c r="AZ482" s="187"/>
      <c r="BA482" s="187"/>
      <c r="BB482" s="187"/>
      <c r="BC482" s="187"/>
      <c r="BD482" s="187"/>
      <c r="BE482" s="187"/>
      <c r="BF482" s="187"/>
      <c r="BG482" s="187"/>
      <c r="BH482" s="187"/>
      <c r="BI482" s="187"/>
      <c r="BJ482" s="187"/>
      <c r="BK482" s="187"/>
      <c r="BL482" s="187"/>
      <c r="BM482" s="187"/>
      <c r="BN482" s="187"/>
      <c r="BO482" s="187"/>
      <c r="BP482" s="187"/>
      <c r="BQ482" s="187"/>
      <c r="BR482" s="187"/>
      <c r="BS482" s="187"/>
      <c r="BT482" s="187"/>
      <c r="BY482" s="386"/>
    </row>
    <row r="483" spans="1:77" s="385" customFormat="1" ht="20.6">
      <c r="A483" s="187"/>
      <c r="B483" s="187"/>
      <c r="C483" s="187"/>
      <c r="D483" s="187"/>
      <c r="E483" s="187"/>
      <c r="F483" s="187"/>
      <c r="G483" s="187"/>
      <c r="H483" s="187"/>
      <c r="I483" s="187"/>
      <c r="J483" s="187"/>
      <c r="K483" s="187"/>
      <c r="L483" s="187"/>
      <c r="M483" s="187"/>
      <c r="N483" s="187"/>
      <c r="O483" s="187"/>
      <c r="P483" s="187"/>
      <c r="Q483" s="187"/>
      <c r="R483" s="187"/>
      <c r="S483" s="187"/>
      <c r="T483" s="187"/>
      <c r="U483" s="187"/>
      <c r="V483" s="187"/>
      <c r="W483" s="187"/>
      <c r="X483" s="187"/>
      <c r="Y483" s="187"/>
      <c r="Z483" s="187"/>
      <c r="AA483" s="187"/>
      <c r="AB483" s="187"/>
      <c r="AC483" s="187"/>
      <c r="AD483" s="187"/>
      <c r="AE483" s="187"/>
      <c r="AF483" s="187"/>
      <c r="AG483" s="187"/>
      <c r="AH483" s="187"/>
      <c r="AI483" s="187"/>
      <c r="AJ483" s="187"/>
      <c r="AK483" s="187"/>
      <c r="AL483" s="187"/>
      <c r="AM483" s="187"/>
      <c r="AN483" s="187"/>
      <c r="AO483" s="187"/>
      <c r="AP483" s="187"/>
      <c r="AQ483" s="187"/>
      <c r="AR483" s="187"/>
      <c r="AS483" s="187"/>
      <c r="AT483" s="187"/>
      <c r="AU483" s="187"/>
      <c r="AV483" s="187"/>
      <c r="AW483" s="187"/>
      <c r="AX483" s="187"/>
      <c r="AY483" s="187"/>
      <c r="AZ483" s="187"/>
      <c r="BA483" s="187"/>
      <c r="BB483" s="187"/>
      <c r="BC483" s="187"/>
      <c r="BD483" s="187"/>
      <c r="BE483" s="187"/>
      <c r="BF483" s="187"/>
      <c r="BG483" s="187"/>
      <c r="BH483" s="187"/>
      <c r="BI483" s="187"/>
      <c r="BJ483" s="187"/>
      <c r="BK483" s="187"/>
      <c r="BL483" s="187"/>
      <c r="BM483" s="187"/>
      <c r="BN483" s="187"/>
      <c r="BO483" s="187"/>
      <c r="BP483" s="187"/>
      <c r="BQ483" s="187"/>
      <c r="BR483" s="187"/>
      <c r="BS483" s="187"/>
      <c r="BT483" s="187"/>
      <c r="BY483" s="386"/>
    </row>
    <row r="484" spans="1:77" s="385" customFormat="1" ht="20.6">
      <c r="A484" s="187"/>
      <c r="B484" s="187"/>
      <c r="C484" s="187"/>
      <c r="D484" s="187"/>
      <c r="E484" s="187"/>
      <c r="F484" s="187"/>
      <c r="G484" s="187"/>
      <c r="H484" s="187"/>
      <c r="I484" s="187"/>
      <c r="J484" s="187"/>
      <c r="K484" s="187"/>
      <c r="L484" s="187"/>
      <c r="M484" s="187"/>
      <c r="N484" s="187"/>
      <c r="O484" s="187"/>
      <c r="P484" s="187"/>
      <c r="Q484" s="187"/>
      <c r="R484" s="187"/>
      <c r="S484" s="187"/>
      <c r="T484" s="187"/>
      <c r="U484" s="187"/>
      <c r="V484" s="187"/>
      <c r="W484" s="187"/>
      <c r="X484" s="187"/>
      <c r="Y484" s="187"/>
      <c r="Z484" s="187"/>
      <c r="AA484" s="187"/>
      <c r="AB484" s="187"/>
      <c r="AC484" s="187"/>
      <c r="AD484" s="187"/>
      <c r="AE484" s="187"/>
      <c r="AF484" s="187"/>
      <c r="AG484" s="187"/>
      <c r="AH484" s="187"/>
      <c r="AI484" s="187"/>
      <c r="AJ484" s="187"/>
      <c r="AK484" s="187"/>
      <c r="AL484" s="187"/>
      <c r="AM484" s="187"/>
      <c r="AN484" s="187"/>
      <c r="AO484" s="187"/>
      <c r="AP484" s="187"/>
      <c r="AQ484" s="187"/>
      <c r="AR484" s="187"/>
      <c r="AS484" s="187"/>
      <c r="AT484" s="187"/>
      <c r="AU484" s="187"/>
      <c r="AV484" s="187"/>
      <c r="AW484" s="187"/>
      <c r="AX484" s="187"/>
      <c r="AY484" s="187"/>
      <c r="AZ484" s="187"/>
      <c r="BA484" s="187"/>
      <c r="BB484" s="187"/>
      <c r="BC484" s="187"/>
      <c r="BD484" s="187"/>
      <c r="BE484" s="187"/>
      <c r="BF484" s="187"/>
      <c r="BG484" s="187"/>
      <c r="BH484" s="187"/>
      <c r="BI484" s="187"/>
      <c r="BJ484" s="187"/>
      <c r="BK484" s="187"/>
      <c r="BL484" s="187"/>
      <c r="BM484" s="187"/>
      <c r="BN484" s="187"/>
      <c r="BO484" s="187"/>
      <c r="BP484" s="187"/>
      <c r="BQ484" s="187"/>
      <c r="BR484" s="187"/>
      <c r="BS484" s="187"/>
      <c r="BT484" s="187"/>
      <c r="BY484" s="386"/>
    </row>
    <row r="485" spans="1:77" s="385" customFormat="1" ht="20.6">
      <c r="A485" s="187"/>
      <c r="B485" s="187"/>
      <c r="C485" s="187"/>
      <c r="D485" s="187"/>
      <c r="E485" s="187"/>
      <c r="F485" s="187"/>
      <c r="G485" s="187"/>
      <c r="H485" s="187"/>
      <c r="I485" s="187"/>
      <c r="J485" s="187"/>
      <c r="K485" s="187"/>
      <c r="L485" s="187"/>
      <c r="M485" s="187"/>
      <c r="N485" s="187"/>
      <c r="O485" s="187"/>
      <c r="P485" s="187"/>
      <c r="Q485" s="187"/>
      <c r="R485" s="187"/>
      <c r="S485" s="187"/>
      <c r="T485" s="187"/>
      <c r="U485" s="187"/>
      <c r="V485" s="187"/>
      <c r="W485" s="187"/>
      <c r="X485" s="187"/>
      <c r="Y485" s="187"/>
      <c r="Z485" s="187"/>
      <c r="AA485" s="187"/>
      <c r="AB485" s="187"/>
      <c r="AC485" s="187"/>
      <c r="AD485" s="187"/>
      <c r="AE485" s="187"/>
      <c r="AF485" s="187"/>
      <c r="AG485" s="187"/>
      <c r="AH485" s="187"/>
      <c r="AI485" s="187"/>
      <c r="AJ485" s="187"/>
      <c r="AK485" s="187"/>
      <c r="AL485" s="187"/>
      <c r="AM485" s="187"/>
      <c r="AN485" s="187"/>
      <c r="AO485" s="187"/>
      <c r="AP485" s="187"/>
      <c r="AQ485" s="187"/>
      <c r="AR485" s="187"/>
      <c r="AS485" s="187"/>
      <c r="AT485" s="187"/>
      <c r="AU485" s="187"/>
      <c r="AV485" s="187"/>
      <c r="AW485" s="187"/>
      <c r="AX485" s="187"/>
      <c r="AY485" s="187"/>
      <c r="AZ485" s="187"/>
      <c r="BA485" s="187"/>
      <c r="BB485" s="187"/>
      <c r="BC485" s="187"/>
      <c r="BD485" s="187"/>
      <c r="BE485" s="187"/>
      <c r="BF485" s="187"/>
      <c r="BG485" s="187"/>
      <c r="BH485" s="187"/>
      <c r="BI485" s="187"/>
      <c r="BJ485" s="187"/>
      <c r="BK485" s="187"/>
      <c r="BL485" s="187"/>
      <c r="BM485" s="187"/>
      <c r="BN485" s="187"/>
      <c r="BO485" s="187"/>
      <c r="BP485" s="187"/>
      <c r="BQ485" s="187"/>
      <c r="BR485" s="187"/>
      <c r="BS485" s="187"/>
      <c r="BT485" s="187"/>
      <c r="BY485" s="386"/>
    </row>
    <row r="486" spans="1:77" s="385" customFormat="1" ht="20.6">
      <c r="A486" s="187"/>
      <c r="B486" s="187"/>
      <c r="C486" s="187"/>
      <c r="D486" s="187"/>
      <c r="E486" s="187"/>
      <c r="F486" s="187"/>
      <c r="G486" s="187"/>
      <c r="H486" s="187"/>
      <c r="I486" s="187"/>
      <c r="J486" s="187"/>
      <c r="K486" s="187"/>
      <c r="L486" s="187"/>
      <c r="M486" s="187"/>
      <c r="N486" s="187"/>
      <c r="O486" s="187"/>
      <c r="P486" s="187"/>
      <c r="Q486" s="187"/>
      <c r="R486" s="187"/>
      <c r="S486" s="187"/>
      <c r="T486" s="187"/>
      <c r="U486" s="187"/>
      <c r="V486" s="187"/>
      <c r="W486" s="187"/>
      <c r="X486" s="187"/>
      <c r="Y486" s="187"/>
      <c r="Z486" s="187"/>
      <c r="AA486" s="187"/>
      <c r="AB486" s="187"/>
      <c r="AC486" s="187"/>
      <c r="AD486" s="187"/>
      <c r="AE486" s="187"/>
      <c r="AF486" s="187"/>
      <c r="AG486" s="187"/>
      <c r="AH486" s="187"/>
      <c r="AI486" s="187"/>
      <c r="AJ486" s="187"/>
      <c r="AK486" s="187"/>
      <c r="AL486" s="187"/>
      <c r="AM486" s="187"/>
      <c r="AN486" s="187"/>
      <c r="AO486" s="187"/>
      <c r="AP486" s="187"/>
      <c r="AQ486" s="187"/>
      <c r="AR486" s="187"/>
      <c r="AS486" s="187"/>
      <c r="AT486" s="187"/>
      <c r="AU486" s="187"/>
      <c r="AV486" s="187"/>
      <c r="AW486" s="187"/>
      <c r="AX486" s="187"/>
      <c r="AY486" s="187"/>
      <c r="AZ486" s="187"/>
      <c r="BA486" s="187"/>
      <c r="BB486" s="187"/>
      <c r="BC486" s="187"/>
      <c r="BD486" s="187"/>
      <c r="BE486" s="187"/>
      <c r="BF486" s="187"/>
      <c r="BG486" s="187"/>
      <c r="BH486" s="187"/>
      <c r="BI486" s="187"/>
      <c r="BJ486" s="187"/>
      <c r="BK486" s="187"/>
      <c r="BL486" s="187"/>
      <c r="BM486" s="187"/>
      <c r="BN486" s="187"/>
      <c r="BO486" s="187"/>
      <c r="BP486" s="187"/>
      <c r="BQ486" s="187"/>
      <c r="BR486" s="187"/>
      <c r="BS486" s="187"/>
      <c r="BT486" s="187"/>
      <c r="BY486" s="386"/>
    </row>
    <row r="487" spans="1:77" s="385" customFormat="1" ht="20.6">
      <c r="A487" s="187"/>
      <c r="B487" s="187"/>
      <c r="C487" s="187"/>
      <c r="D487" s="187"/>
      <c r="E487" s="187"/>
      <c r="F487" s="187"/>
      <c r="G487" s="187"/>
      <c r="H487" s="187"/>
      <c r="I487" s="187"/>
      <c r="J487" s="187"/>
      <c r="K487" s="187"/>
      <c r="L487" s="187"/>
      <c r="M487" s="187"/>
      <c r="N487" s="187"/>
      <c r="O487" s="187"/>
      <c r="P487" s="187"/>
      <c r="Q487" s="187"/>
      <c r="R487" s="187"/>
      <c r="S487" s="187"/>
      <c r="T487" s="187"/>
      <c r="U487" s="187"/>
      <c r="V487" s="187"/>
      <c r="W487" s="187"/>
      <c r="X487" s="187"/>
      <c r="Y487" s="187"/>
      <c r="Z487" s="187"/>
      <c r="AA487" s="187"/>
      <c r="AB487" s="187"/>
      <c r="AC487" s="187"/>
      <c r="AD487" s="187"/>
      <c r="AE487" s="187"/>
      <c r="AF487" s="187"/>
      <c r="AG487" s="187"/>
      <c r="AH487" s="187"/>
      <c r="AI487" s="187"/>
      <c r="AJ487" s="187"/>
      <c r="AK487" s="187"/>
      <c r="AL487" s="187"/>
      <c r="AM487" s="187"/>
      <c r="AN487" s="187"/>
      <c r="AO487" s="187"/>
      <c r="AP487" s="187"/>
      <c r="AQ487" s="187"/>
      <c r="AR487" s="187"/>
      <c r="AS487" s="187"/>
      <c r="AT487" s="187"/>
      <c r="AU487" s="187"/>
      <c r="AV487" s="187"/>
      <c r="AW487" s="187"/>
      <c r="AX487" s="187"/>
      <c r="AY487" s="187"/>
      <c r="AZ487" s="187"/>
      <c r="BA487" s="187"/>
      <c r="BB487" s="187"/>
      <c r="BC487" s="187"/>
      <c r="BD487" s="187"/>
      <c r="BE487" s="187"/>
      <c r="BF487" s="187"/>
      <c r="BG487" s="187"/>
      <c r="BH487" s="187"/>
      <c r="BI487" s="187"/>
      <c r="BJ487" s="187"/>
      <c r="BK487" s="187"/>
      <c r="BL487" s="187"/>
      <c r="BM487" s="187"/>
      <c r="BN487" s="187"/>
      <c r="BO487" s="187"/>
      <c r="BP487" s="187"/>
      <c r="BQ487" s="187"/>
      <c r="BR487" s="187"/>
      <c r="BS487" s="187"/>
      <c r="BT487" s="187"/>
      <c r="BY487" s="386"/>
    </row>
    <row r="488" spans="1:77" s="385" customFormat="1" ht="20.6">
      <c r="A488" s="187"/>
      <c r="B488" s="187"/>
      <c r="C488" s="187"/>
      <c r="D488" s="187"/>
      <c r="E488" s="187"/>
      <c r="F488" s="187"/>
      <c r="G488" s="187"/>
      <c r="H488" s="187"/>
      <c r="I488" s="187"/>
      <c r="J488" s="187"/>
      <c r="K488" s="187"/>
      <c r="L488" s="187"/>
      <c r="M488" s="187"/>
      <c r="N488" s="187"/>
      <c r="O488" s="187"/>
      <c r="P488" s="187"/>
      <c r="Q488" s="187"/>
      <c r="R488" s="187"/>
      <c r="S488" s="187"/>
      <c r="T488" s="187"/>
      <c r="U488" s="187"/>
      <c r="V488" s="187"/>
      <c r="W488" s="187"/>
      <c r="X488" s="187"/>
      <c r="Y488" s="187"/>
      <c r="Z488" s="187"/>
      <c r="AA488" s="187"/>
      <c r="AB488" s="187"/>
      <c r="AC488" s="187"/>
      <c r="AD488" s="187"/>
      <c r="AE488" s="187"/>
      <c r="AF488" s="187"/>
      <c r="AG488" s="187"/>
      <c r="AH488" s="187"/>
      <c r="AI488" s="187"/>
      <c r="AJ488" s="187"/>
      <c r="AK488" s="187"/>
      <c r="AL488" s="187"/>
      <c r="AM488" s="187"/>
      <c r="AN488" s="187"/>
      <c r="AO488" s="187"/>
      <c r="AP488" s="187"/>
      <c r="AQ488" s="187"/>
      <c r="AR488" s="187"/>
      <c r="AS488" s="187"/>
      <c r="AT488" s="187"/>
      <c r="AU488" s="187"/>
      <c r="AV488" s="187"/>
      <c r="AW488" s="187"/>
      <c r="AX488" s="187"/>
      <c r="AY488" s="187"/>
      <c r="AZ488" s="187"/>
      <c r="BA488" s="187"/>
      <c r="BB488" s="187"/>
      <c r="BC488" s="187"/>
      <c r="BD488" s="187"/>
      <c r="BE488" s="187"/>
      <c r="BF488" s="187"/>
      <c r="BG488" s="187"/>
      <c r="BH488" s="187"/>
      <c r="BI488" s="187"/>
      <c r="BJ488" s="187"/>
      <c r="BK488" s="187"/>
      <c r="BL488" s="187"/>
      <c r="BM488" s="187"/>
      <c r="BN488" s="187"/>
      <c r="BO488" s="187"/>
      <c r="BP488" s="187"/>
      <c r="BQ488" s="187"/>
      <c r="BR488" s="187"/>
      <c r="BS488" s="187"/>
      <c r="BT488" s="187"/>
      <c r="BY488" s="386"/>
    </row>
    <row r="489" spans="1:77" s="385" customFormat="1" ht="20.6">
      <c r="A489" s="187"/>
      <c r="B489" s="187"/>
      <c r="C489" s="187"/>
      <c r="D489" s="187"/>
      <c r="E489" s="187"/>
      <c r="F489" s="187"/>
      <c r="G489" s="187"/>
      <c r="H489" s="187"/>
      <c r="I489" s="187"/>
      <c r="J489" s="187"/>
      <c r="K489" s="187"/>
      <c r="L489" s="187"/>
      <c r="M489" s="187"/>
      <c r="N489" s="187"/>
      <c r="O489" s="187"/>
      <c r="P489" s="187"/>
      <c r="Q489" s="187"/>
      <c r="R489" s="187"/>
      <c r="S489" s="187"/>
      <c r="T489" s="187"/>
      <c r="U489" s="187"/>
      <c r="V489" s="187"/>
      <c r="W489" s="187"/>
      <c r="X489" s="187"/>
      <c r="Y489" s="187"/>
      <c r="Z489" s="187"/>
      <c r="AA489" s="187"/>
      <c r="AB489" s="187"/>
      <c r="AC489" s="187"/>
      <c r="AD489" s="187"/>
      <c r="AE489" s="187"/>
      <c r="AF489" s="187"/>
      <c r="AG489" s="187"/>
      <c r="AH489" s="187"/>
      <c r="AI489" s="187"/>
      <c r="AJ489" s="187"/>
      <c r="AK489" s="187"/>
      <c r="AL489" s="187"/>
      <c r="AM489" s="187"/>
      <c r="AN489" s="187"/>
      <c r="AO489" s="187"/>
      <c r="AP489" s="187"/>
      <c r="AQ489" s="187"/>
      <c r="AR489" s="187"/>
      <c r="AS489" s="187"/>
      <c r="AT489" s="187"/>
      <c r="AU489" s="187"/>
      <c r="AV489" s="187"/>
      <c r="AW489" s="187"/>
      <c r="AX489" s="187"/>
      <c r="AY489" s="187"/>
      <c r="AZ489" s="187"/>
      <c r="BA489" s="187"/>
      <c r="BB489" s="187"/>
      <c r="BC489" s="187"/>
      <c r="BD489" s="187"/>
      <c r="BE489" s="187"/>
      <c r="BF489" s="187"/>
      <c r="BG489" s="187"/>
      <c r="BH489" s="187"/>
      <c r="BI489" s="187"/>
      <c r="BJ489" s="187"/>
      <c r="BK489" s="187"/>
      <c r="BL489" s="187"/>
      <c r="BM489" s="187"/>
      <c r="BN489" s="187"/>
      <c r="BO489" s="187"/>
      <c r="BP489" s="187"/>
      <c r="BQ489" s="187"/>
      <c r="BR489" s="187"/>
      <c r="BS489" s="187"/>
      <c r="BT489" s="187"/>
      <c r="BY489" s="386"/>
    </row>
    <row r="490" spans="1:77" s="385" customFormat="1" ht="20.6">
      <c r="A490" s="187"/>
      <c r="B490" s="187"/>
      <c r="C490" s="187"/>
      <c r="D490" s="187"/>
      <c r="E490" s="187"/>
      <c r="F490" s="187"/>
      <c r="G490" s="187"/>
      <c r="H490" s="187"/>
      <c r="I490" s="187"/>
      <c r="J490" s="187"/>
      <c r="K490" s="187"/>
      <c r="L490" s="187"/>
      <c r="M490" s="187"/>
      <c r="N490" s="187"/>
      <c r="O490" s="187"/>
      <c r="P490" s="187"/>
      <c r="Q490" s="187"/>
      <c r="R490" s="187"/>
      <c r="S490" s="187"/>
      <c r="T490" s="187"/>
      <c r="U490" s="187"/>
      <c r="V490" s="187"/>
      <c r="W490" s="187"/>
      <c r="X490" s="187"/>
      <c r="Y490" s="187"/>
      <c r="Z490" s="187"/>
      <c r="AA490" s="187"/>
      <c r="AB490" s="187"/>
      <c r="AC490" s="187"/>
      <c r="AD490" s="187"/>
      <c r="AE490" s="187"/>
      <c r="AF490" s="187"/>
      <c r="AG490" s="187"/>
      <c r="AH490" s="187"/>
      <c r="AI490" s="187"/>
      <c r="AJ490" s="187"/>
      <c r="AK490" s="187"/>
      <c r="AL490" s="187"/>
      <c r="AM490" s="187"/>
      <c r="AN490" s="187"/>
      <c r="AO490" s="187"/>
      <c r="AP490" s="187"/>
      <c r="AQ490" s="187"/>
      <c r="AR490" s="187"/>
      <c r="AS490" s="187"/>
      <c r="AT490" s="187"/>
      <c r="AU490" s="187"/>
      <c r="AV490" s="187"/>
      <c r="AW490" s="187"/>
      <c r="AX490" s="187"/>
      <c r="AY490" s="187"/>
      <c r="AZ490" s="187"/>
      <c r="BA490" s="187"/>
      <c r="BB490" s="187"/>
      <c r="BC490" s="187"/>
      <c r="BD490" s="187"/>
      <c r="BE490" s="187"/>
      <c r="BF490" s="187"/>
      <c r="BG490" s="187"/>
      <c r="BH490" s="187"/>
      <c r="BI490" s="187"/>
      <c r="BJ490" s="187"/>
      <c r="BK490" s="187"/>
      <c r="BL490" s="187"/>
      <c r="BM490" s="187"/>
      <c r="BN490" s="187"/>
      <c r="BO490" s="187"/>
      <c r="BP490" s="187"/>
      <c r="BQ490" s="187"/>
      <c r="BR490" s="187"/>
      <c r="BS490" s="187"/>
      <c r="BT490" s="187"/>
      <c r="BY490" s="386"/>
    </row>
    <row r="491" spans="1:77" s="385" customFormat="1" ht="20.6">
      <c r="A491" s="187"/>
      <c r="B491" s="187"/>
      <c r="C491" s="187"/>
      <c r="D491" s="187"/>
      <c r="E491" s="187"/>
      <c r="F491" s="187"/>
      <c r="G491" s="187"/>
      <c r="H491" s="187"/>
      <c r="I491" s="187"/>
      <c r="J491" s="187"/>
      <c r="K491" s="187"/>
      <c r="L491" s="187"/>
      <c r="M491" s="187"/>
      <c r="N491" s="187"/>
      <c r="O491" s="187"/>
      <c r="P491" s="187"/>
      <c r="Q491" s="187"/>
      <c r="R491" s="187"/>
      <c r="S491" s="187"/>
      <c r="T491" s="187"/>
      <c r="U491" s="187"/>
      <c r="V491" s="187"/>
      <c r="W491" s="187"/>
      <c r="X491" s="187"/>
      <c r="Y491" s="187"/>
      <c r="Z491" s="187"/>
      <c r="AA491" s="187"/>
      <c r="AB491" s="187"/>
      <c r="AC491" s="187"/>
      <c r="AD491" s="187"/>
      <c r="AE491" s="187"/>
      <c r="AF491" s="187"/>
      <c r="AG491" s="187"/>
      <c r="AH491" s="187"/>
      <c r="AI491" s="187"/>
      <c r="AJ491" s="187"/>
      <c r="AK491" s="187"/>
      <c r="AL491" s="187"/>
      <c r="AM491" s="187"/>
      <c r="AN491" s="187"/>
      <c r="AO491" s="187"/>
      <c r="AP491" s="187"/>
      <c r="AQ491" s="187"/>
      <c r="AR491" s="187"/>
      <c r="AS491" s="187"/>
      <c r="AT491" s="187"/>
      <c r="AU491" s="187"/>
      <c r="AV491" s="187"/>
      <c r="AW491" s="187"/>
      <c r="AX491" s="187"/>
      <c r="AY491" s="187"/>
      <c r="AZ491" s="187"/>
      <c r="BA491" s="187"/>
      <c r="BB491" s="187"/>
      <c r="BC491" s="187"/>
      <c r="BD491" s="187"/>
      <c r="BE491" s="187"/>
      <c r="BF491" s="187"/>
      <c r="BG491" s="187"/>
      <c r="BH491" s="187"/>
      <c r="BI491" s="187"/>
      <c r="BJ491" s="187"/>
      <c r="BK491" s="187"/>
      <c r="BL491" s="187"/>
      <c r="BM491" s="187"/>
      <c r="BN491" s="187"/>
      <c r="BO491" s="187"/>
      <c r="BP491" s="187"/>
      <c r="BQ491" s="187"/>
      <c r="BR491" s="187"/>
      <c r="BS491" s="187"/>
      <c r="BT491" s="187"/>
      <c r="BY491" s="386"/>
    </row>
    <row r="492" spans="1:77" s="385" customFormat="1" ht="20.6">
      <c r="A492" s="187"/>
      <c r="B492" s="187"/>
      <c r="C492" s="187"/>
      <c r="D492" s="187"/>
      <c r="E492" s="187"/>
      <c r="F492" s="187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7"/>
      <c r="AT492" s="187"/>
      <c r="AU492" s="187"/>
      <c r="AV492" s="187"/>
      <c r="AW492" s="187"/>
      <c r="AX492" s="187"/>
      <c r="AY492" s="187"/>
      <c r="AZ492" s="187"/>
      <c r="BA492" s="187"/>
      <c r="BB492" s="187"/>
      <c r="BC492" s="187"/>
      <c r="BD492" s="187"/>
      <c r="BE492" s="187"/>
      <c r="BF492" s="187"/>
      <c r="BG492" s="187"/>
      <c r="BH492" s="187"/>
      <c r="BI492" s="187"/>
      <c r="BJ492" s="187"/>
      <c r="BK492" s="187"/>
      <c r="BL492" s="187"/>
      <c r="BM492" s="187"/>
      <c r="BN492" s="187"/>
      <c r="BO492" s="187"/>
      <c r="BP492" s="187"/>
      <c r="BQ492" s="187"/>
      <c r="BR492" s="187"/>
      <c r="BS492" s="187"/>
      <c r="BT492" s="187"/>
      <c r="BY492" s="386"/>
    </row>
    <row r="493" spans="1:77" s="385" customFormat="1" ht="20.6">
      <c r="A493" s="187"/>
      <c r="B493" s="187"/>
      <c r="C493" s="187"/>
      <c r="D493" s="187"/>
      <c r="E493" s="187"/>
      <c r="F493" s="187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7"/>
      <c r="AT493" s="187"/>
      <c r="AU493" s="187"/>
      <c r="AV493" s="187"/>
      <c r="AW493" s="187"/>
      <c r="AX493" s="187"/>
      <c r="AY493" s="187"/>
      <c r="AZ493" s="187"/>
      <c r="BA493" s="187"/>
      <c r="BB493" s="187"/>
      <c r="BC493" s="187"/>
      <c r="BD493" s="187"/>
      <c r="BE493" s="187"/>
      <c r="BF493" s="187"/>
      <c r="BG493" s="187"/>
      <c r="BH493" s="187"/>
      <c r="BI493" s="187"/>
      <c r="BJ493" s="187"/>
      <c r="BK493" s="187"/>
      <c r="BL493" s="187"/>
      <c r="BM493" s="187"/>
      <c r="BN493" s="187"/>
      <c r="BO493" s="187"/>
      <c r="BP493" s="187"/>
      <c r="BQ493" s="187"/>
      <c r="BR493" s="187"/>
      <c r="BS493" s="187"/>
      <c r="BT493" s="187"/>
      <c r="BY493" s="386"/>
    </row>
    <row r="494" spans="1:77" s="385" customFormat="1" ht="20.6">
      <c r="A494" s="187"/>
      <c r="B494" s="187"/>
      <c r="C494" s="187"/>
      <c r="D494" s="187"/>
      <c r="E494" s="187"/>
      <c r="F494" s="187"/>
      <c r="G494" s="187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7"/>
      <c r="AT494" s="187"/>
      <c r="AU494" s="187"/>
      <c r="AV494" s="187"/>
      <c r="AW494" s="187"/>
      <c r="AX494" s="187"/>
      <c r="AY494" s="187"/>
      <c r="AZ494" s="187"/>
      <c r="BA494" s="187"/>
      <c r="BB494" s="187"/>
      <c r="BC494" s="187"/>
      <c r="BD494" s="187"/>
      <c r="BE494" s="187"/>
      <c r="BF494" s="187"/>
      <c r="BG494" s="187"/>
      <c r="BH494" s="187"/>
      <c r="BI494" s="187"/>
      <c r="BJ494" s="187"/>
      <c r="BK494" s="187"/>
      <c r="BL494" s="187"/>
      <c r="BM494" s="187"/>
      <c r="BN494" s="187"/>
      <c r="BO494" s="187"/>
      <c r="BP494" s="187"/>
      <c r="BQ494" s="187"/>
      <c r="BR494" s="187"/>
      <c r="BS494" s="187"/>
      <c r="BT494" s="187"/>
      <c r="BY494" s="386"/>
    </row>
    <row r="495" spans="1:77" s="385" customFormat="1" ht="20.6">
      <c r="A495" s="187"/>
      <c r="B495" s="187"/>
      <c r="C495" s="187"/>
      <c r="D495" s="187"/>
      <c r="E495" s="187"/>
      <c r="F495" s="187"/>
      <c r="G495" s="187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7"/>
      <c r="AT495" s="187"/>
      <c r="AU495" s="187"/>
      <c r="AV495" s="187"/>
      <c r="AW495" s="187"/>
      <c r="AX495" s="187"/>
      <c r="AY495" s="187"/>
      <c r="AZ495" s="187"/>
      <c r="BA495" s="187"/>
      <c r="BB495" s="187"/>
      <c r="BC495" s="187"/>
      <c r="BD495" s="187"/>
      <c r="BE495" s="187"/>
      <c r="BF495" s="187"/>
      <c r="BG495" s="187"/>
      <c r="BH495" s="187"/>
      <c r="BI495" s="187"/>
      <c r="BJ495" s="187"/>
      <c r="BK495" s="187"/>
      <c r="BL495" s="187"/>
      <c r="BM495" s="187"/>
      <c r="BN495" s="187"/>
      <c r="BO495" s="187"/>
      <c r="BP495" s="187"/>
      <c r="BQ495" s="187"/>
      <c r="BR495" s="187"/>
      <c r="BS495" s="187"/>
      <c r="BT495" s="187"/>
      <c r="BY495" s="386"/>
    </row>
    <row r="496" spans="1:77" s="385" customFormat="1" ht="20.6">
      <c r="A496" s="187"/>
      <c r="B496" s="187"/>
      <c r="C496" s="187"/>
      <c r="D496" s="187"/>
      <c r="E496" s="187"/>
      <c r="F496" s="187"/>
      <c r="G496" s="187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7"/>
      <c r="AT496" s="187"/>
      <c r="AU496" s="187"/>
      <c r="AV496" s="187"/>
      <c r="AW496" s="187"/>
      <c r="AX496" s="187"/>
      <c r="AY496" s="187"/>
      <c r="AZ496" s="187"/>
      <c r="BA496" s="187"/>
      <c r="BB496" s="187"/>
      <c r="BC496" s="187"/>
      <c r="BD496" s="187"/>
      <c r="BE496" s="187"/>
      <c r="BF496" s="187"/>
      <c r="BG496" s="187"/>
      <c r="BH496" s="187"/>
      <c r="BI496" s="187"/>
      <c r="BJ496" s="187"/>
      <c r="BK496" s="187"/>
      <c r="BL496" s="187"/>
      <c r="BM496" s="187"/>
      <c r="BN496" s="187"/>
      <c r="BO496" s="187"/>
      <c r="BP496" s="187"/>
      <c r="BQ496" s="187"/>
      <c r="BR496" s="187"/>
      <c r="BS496" s="187"/>
      <c r="BT496" s="187"/>
      <c r="BY496" s="386"/>
    </row>
    <row r="497" spans="1:77" s="385" customFormat="1" ht="20.6">
      <c r="A497" s="187"/>
      <c r="B497" s="187"/>
      <c r="C497" s="187"/>
      <c r="D497" s="187"/>
      <c r="E497" s="187"/>
      <c r="F497" s="187"/>
      <c r="G497" s="187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7"/>
      <c r="AT497" s="187"/>
      <c r="AU497" s="187"/>
      <c r="AV497" s="187"/>
      <c r="AW497" s="187"/>
      <c r="AX497" s="187"/>
      <c r="AY497" s="187"/>
      <c r="AZ497" s="187"/>
      <c r="BA497" s="187"/>
      <c r="BB497" s="187"/>
      <c r="BC497" s="187"/>
      <c r="BD497" s="187"/>
      <c r="BE497" s="187"/>
      <c r="BF497" s="187"/>
      <c r="BG497" s="187"/>
      <c r="BH497" s="187"/>
      <c r="BI497" s="187"/>
      <c r="BJ497" s="187"/>
      <c r="BK497" s="187"/>
      <c r="BL497" s="187"/>
      <c r="BM497" s="187"/>
      <c r="BN497" s="187"/>
      <c r="BO497" s="187"/>
      <c r="BP497" s="187"/>
      <c r="BQ497" s="187"/>
      <c r="BR497" s="187"/>
      <c r="BS497" s="187"/>
      <c r="BT497" s="187"/>
      <c r="BY497" s="386"/>
    </row>
    <row r="498" spans="1:77" s="385" customFormat="1" ht="20.6">
      <c r="A498" s="187"/>
      <c r="B498" s="187"/>
      <c r="C498" s="187"/>
      <c r="D498" s="187"/>
      <c r="E498" s="187"/>
      <c r="F498" s="187"/>
      <c r="G498" s="187"/>
      <c r="H498" s="187"/>
      <c r="I498" s="187"/>
      <c r="J498" s="187"/>
      <c r="K498" s="187"/>
      <c r="L498" s="187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7"/>
      <c r="AT498" s="187"/>
      <c r="AU498" s="187"/>
      <c r="AV498" s="187"/>
      <c r="AW498" s="187"/>
      <c r="AX498" s="187"/>
      <c r="AY498" s="187"/>
      <c r="AZ498" s="187"/>
      <c r="BA498" s="187"/>
      <c r="BB498" s="187"/>
      <c r="BC498" s="187"/>
      <c r="BD498" s="187"/>
      <c r="BE498" s="187"/>
      <c r="BF498" s="187"/>
      <c r="BG498" s="187"/>
      <c r="BH498" s="187"/>
      <c r="BI498" s="187"/>
      <c r="BJ498" s="187"/>
      <c r="BK498" s="187"/>
      <c r="BL498" s="187"/>
      <c r="BM498" s="187"/>
      <c r="BN498" s="187"/>
      <c r="BO498" s="187"/>
      <c r="BP498" s="187"/>
      <c r="BQ498" s="187"/>
      <c r="BR498" s="187"/>
      <c r="BS498" s="187"/>
      <c r="BT498" s="187"/>
      <c r="BY498" s="386"/>
    </row>
    <row r="499" spans="1:77" s="385" customFormat="1" ht="20.6">
      <c r="A499" s="187"/>
      <c r="B499" s="187"/>
      <c r="C499" s="187"/>
      <c r="D499" s="187"/>
      <c r="E499" s="187"/>
      <c r="F499" s="187"/>
      <c r="G499" s="187"/>
      <c r="H499" s="187"/>
      <c r="I499" s="187"/>
      <c r="J499" s="187"/>
      <c r="K499" s="187"/>
      <c r="L499" s="187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7"/>
      <c r="AT499" s="187"/>
      <c r="AU499" s="187"/>
      <c r="AV499" s="187"/>
      <c r="AW499" s="187"/>
      <c r="AX499" s="187"/>
      <c r="AY499" s="187"/>
      <c r="AZ499" s="187"/>
      <c r="BA499" s="187"/>
      <c r="BB499" s="187"/>
      <c r="BC499" s="187"/>
      <c r="BD499" s="187"/>
      <c r="BE499" s="187"/>
      <c r="BF499" s="187"/>
      <c r="BG499" s="187"/>
      <c r="BH499" s="187"/>
      <c r="BI499" s="187"/>
      <c r="BJ499" s="187"/>
      <c r="BK499" s="187"/>
      <c r="BL499" s="187"/>
      <c r="BM499" s="187"/>
      <c r="BN499" s="187"/>
      <c r="BO499" s="187"/>
      <c r="BP499" s="187"/>
      <c r="BQ499" s="187"/>
      <c r="BR499" s="187"/>
      <c r="BS499" s="187"/>
      <c r="BT499" s="187"/>
      <c r="BY499" s="386"/>
    </row>
    <row r="500" spans="1:77" s="385" customFormat="1" ht="20.6">
      <c r="A500" s="187"/>
      <c r="B500" s="187"/>
      <c r="C500" s="187"/>
      <c r="D500" s="187"/>
      <c r="E500" s="187"/>
      <c r="F500" s="187"/>
      <c r="G500" s="187"/>
      <c r="H500" s="187"/>
      <c r="I500" s="187"/>
      <c r="J500" s="187"/>
      <c r="K500" s="187"/>
      <c r="L500" s="187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7"/>
      <c r="AT500" s="187"/>
      <c r="AU500" s="187"/>
      <c r="AV500" s="187"/>
      <c r="AW500" s="187"/>
      <c r="AX500" s="187"/>
      <c r="AY500" s="187"/>
      <c r="AZ500" s="187"/>
      <c r="BA500" s="187"/>
      <c r="BB500" s="187"/>
      <c r="BC500" s="187"/>
      <c r="BD500" s="187"/>
      <c r="BE500" s="187"/>
      <c r="BF500" s="187"/>
      <c r="BG500" s="187"/>
      <c r="BH500" s="187"/>
      <c r="BI500" s="187"/>
      <c r="BJ500" s="187"/>
      <c r="BK500" s="187"/>
      <c r="BL500" s="187"/>
      <c r="BM500" s="187"/>
      <c r="BN500" s="187"/>
      <c r="BO500" s="187"/>
      <c r="BP500" s="187"/>
      <c r="BQ500" s="187"/>
      <c r="BR500" s="187"/>
      <c r="BS500" s="187"/>
      <c r="BT500" s="187"/>
      <c r="BY500" s="386"/>
    </row>
    <row r="501" spans="1:77" s="385" customFormat="1" ht="20.6">
      <c r="A501" s="187"/>
      <c r="B501" s="187"/>
      <c r="C501" s="187"/>
      <c r="D501" s="187"/>
      <c r="E501" s="187"/>
      <c r="F501" s="187"/>
      <c r="G501" s="187"/>
      <c r="H501" s="187"/>
      <c r="I501" s="187"/>
      <c r="J501" s="187"/>
      <c r="K501" s="187"/>
      <c r="L501" s="187"/>
      <c r="M501" s="187"/>
      <c r="N501" s="187"/>
      <c r="O501" s="187"/>
      <c r="P501" s="187"/>
      <c r="Q501" s="187"/>
      <c r="R501" s="187"/>
      <c r="S501" s="187"/>
      <c r="T501" s="187"/>
      <c r="U501" s="187"/>
      <c r="V501" s="187"/>
      <c r="W501" s="187"/>
      <c r="X501" s="187"/>
      <c r="Y501" s="187"/>
      <c r="Z501" s="187"/>
      <c r="AA501" s="187"/>
      <c r="AB501" s="187"/>
      <c r="AC501" s="187"/>
      <c r="AD501" s="187"/>
      <c r="AE501" s="187"/>
      <c r="AF501" s="187"/>
      <c r="AG501" s="187"/>
      <c r="AH501" s="187"/>
      <c r="AI501" s="187"/>
      <c r="AJ501" s="187"/>
      <c r="AK501" s="187"/>
      <c r="AL501" s="187"/>
      <c r="AM501" s="187"/>
      <c r="AN501" s="187"/>
      <c r="AO501" s="187"/>
      <c r="AP501" s="187"/>
      <c r="AQ501" s="187"/>
      <c r="AR501" s="187"/>
      <c r="AS501" s="187"/>
      <c r="AT501" s="187"/>
      <c r="AU501" s="187"/>
      <c r="AV501" s="187"/>
      <c r="AW501" s="187"/>
      <c r="AX501" s="187"/>
      <c r="AY501" s="187"/>
      <c r="AZ501" s="187"/>
      <c r="BA501" s="187"/>
      <c r="BB501" s="187"/>
      <c r="BC501" s="187"/>
      <c r="BD501" s="187"/>
      <c r="BE501" s="187"/>
      <c r="BF501" s="187"/>
      <c r="BG501" s="187"/>
      <c r="BH501" s="187"/>
      <c r="BI501" s="187"/>
      <c r="BJ501" s="187"/>
      <c r="BK501" s="187"/>
      <c r="BL501" s="187"/>
      <c r="BM501" s="187"/>
      <c r="BN501" s="187"/>
      <c r="BO501" s="187"/>
      <c r="BP501" s="187"/>
      <c r="BQ501" s="187"/>
      <c r="BR501" s="187"/>
      <c r="BS501" s="187"/>
      <c r="BT501" s="187"/>
      <c r="BY501" s="386"/>
    </row>
    <row r="502" spans="1:77" s="385" customFormat="1" ht="20.6">
      <c r="A502" s="187"/>
      <c r="B502" s="187"/>
      <c r="C502" s="187"/>
      <c r="D502" s="187"/>
      <c r="E502" s="187"/>
      <c r="F502" s="187"/>
      <c r="G502" s="187"/>
      <c r="H502" s="187"/>
      <c r="I502" s="187"/>
      <c r="J502" s="187"/>
      <c r="K502" s="187"/>
      <c r="L502" s="187"/>
      <c r="M502" s="187"/>
      <c r="N502" s="187"/>
      <c r="O502" s="187"/>
      <c r="P502" s="187"/>
      <c r="Q502" s="187"/>
      <c r="R502" s="187"/>
      <c r="S502" s="187"/>
      <c r="T502" s="187"/>
      <c r="U502" s="187"/>
      <c r="V502" s="187"/>
      <c r="W502" s="187"/>
      <c r="X502" s="187"/>
      <c r="Y502" s="187"/>
      <c r="Z502" s="187"/>
      <c r="AA502" s="187"/>
      <c r="AB502" s="187"/>
      <c r="AC502" s="187"/>
      <c r="AD502" s="187"/>
      <c r="AE502" s="187"/>
      <c r="AF502" s="187"/>
      <c r="AG502" s="187"/>
      <c r="AH502" s="187"/>
      <c r="AI502" s="187"/>
      <c r="AJ502" s="187"/>
      <c r="AK502" s="187"/>
      <c r="AL502" s="187"/>
      <c r="AM502" s="187"/>
      <c r="AN502" s="187"/>
      <c r="AO502" s="187"/>
      <c r="AP502" s="187"/>
      <c r="AQ502" s="187"/>
      <c r="AR502" s="187"/>
      <c r="AS502" s="187"/>
      <c r="AT502" s="187"/>
      <c r="AU502" s="187"/>
      <c r="AV502" s="187"/>
      <c r="AW502" s="187"/>
      <c r="AX502" s="187"/>
      <c r="AY502" s="187"/>
      <c r="AZ502" s="187"/>
      <c r="BA502" s="187"/>
      <c r="BB502" s="187"/>
      <c r="BC502" s="187"/>
      <c r="BD502" s="187"/>
      <c r="BE502" s="187"/>
      <c r="BF502" s="187"/>
      <c r="BG502" s="187"/>
      <c r="BH502" s="187"/>
      <c r="BI502" s="187"/>
      <c r="BJ502" s="187"/>
      <c r="BK502" s="187"/>
      <c r="BL502" s="187"/>
      <c r="BM502" s="187"/>
      <c r="BN502" s="187"/>
      <c r="BO502" s="187"/>
      <c r="BP502" s="187"/>
      <c r="BQ502" s="187"/>
      <c r="BR502" s="187"/>
      <c r="BS502" s="187"/>
      <c r="BT502" s="187"/>
      <c r="BY502" s="386"/>
    </row>
    <row r="503" spans="1:77" s="385" customFormat="1" ht="20.6">
      <c r="A503" s="187"/>
      <c r="B503" s="187"/>
      <c r="C503" s="187"/>
      <c r="D503" s="187"/>
      <c r="E503" s="187"/>
      <c r="F503" s="187"/>
      <c r="G503" s="187"/>
      <c r="H503" s="187"/>
      <c r="I503" s="187"/>
      <c r="J503" s="187"/>
      <c r="K503" s="187"/>
      <c r="L503" s="187"/>
      <c r="M503" s="187"/>
      <c r="N503" s="187"/>
      <c r="O503" s="187"/>
      <c r="P503" s="187"/>
      <c r="Q503" s="187"/>
      <c r="R503" s="187"/>
      <c r="S503" s="187"/>
      <c r="T503" s="187"/>
      <c r="U503" s="187"/>
      <c r="V503" s="187"/>
      <c r="W503" s="187"/>
      <c r="X503" s="187"/>
      <c r="Y503" s="187"/>
      <c r="Z503" s="187"/>
      <c r="AA503" s="187"/>
      <c r="AB503" s="187"/>
      <c r="AC503" s="187"/>
      <c r="AD503" s="187"/>
      <c r="AE503" s="187"/>
      <c r="AF503" s="187"/>
      <c r="AG503" s="187"/>
      <c r="AH503" s="187"/>
      <c r="AI503" s="187"/>
      <c r="AJ503" s="187"/>
      <c r="AK503" s="187"/>
      <c r="AL503" s="187"/>
      <c r="AM503" s="187"/>
      <c r="AN503" s="187"/>
      <c r="AO503" s="187"/>
      <c r="AP503" s="187"/>
      <c r="AQ503" s="187"/>
      <c r="AR503" s="187"/>
      <c r="AS503" s="187"/>
      <c r="AT503" s="187"/>
      <c r="AU503" s="187"/>
      <c r="AV503" s="187"/>
      <c r="AW503" s="187"/>
      <c r="AX503" s="187"/>
      <c r="AY503" s="187"/>
      <c r="AZ503" s="187"/>
      <c r="BA503" s="187"/>
      <c r="BB503" s="187"/>
      <c r="BC503" s="187"/>
      <c r="BD503" s="187"/>
      <c r="BE503" s="187"/>
      <c r="BF503" s="187"/>
      <c r="BG503" s="187"/>
      <c r="BH503" s="187"/>
      <c r="BI503" s="187"/>
      <c r="BJ503" s="187"/>
      <c r="BK503" s="187"/>
      <c r="BL503" s="187"/>
      <c r="BM503" s="187"/>
      <c r="BN503" s="187"/>
      <c r="BO503" s="187"/>
      <c r="BP503" s="187"/>
      <c r="BQ503" s="187"/>
      <c r="BR503" s="187"/>
      <c r="BS503" s="187"/>
      <c r="BT503" s="187"/>
      <c r="BY503" s="386"/>
    </row>
    <row r="504" spans="1:77" s="385" customFormat="1" ht="20.6">
      <c r="A504" s="187"/>
      <c r="B504" s="187"/>
      <c r="C504" s="187"/>
      <c r="D504" s="187"/>
      <c r="E504" s="187"/>
      <c r="F504" s="187"/>
      <c r="G504" s="187"/>
      <c r="H504" s="187"/>
      <c r="I504" s="187"/>
      <c r="J504" s="187"/>
      <c r="K504" s="187"/>
      <c r="L504" s="187"/>
      <c r="M504" s="187"/>
      <c r="N504" s="187"/>
      <c r="O504" s="187"/>
      <c r="P504" s="187"/>
      <c r="Q504" s="187"/>
      <c r="R504" s="187"/>
      <c r="S504" s="187"/>
      <c r="T504" s="187"/>
      <c r="U504" s="187"/>
      <c r="V504" s="187"/>
      <c r="W504" s="187"/>
      <c r="X504" s="187"/>
      <c r="Y504" s="187"/>
      <c r="Z504" s="187"/>
      <c r="AA504" s="187"/>
      <c r="AB504" s="187"/>
      <c r="AC504" s="187"/>
      <c r="AD504" s="187"/>
      <c r="AE504" s="187"/>
      <c r="AF504" s="187"/>
      <c r="AG504" s="187"/>
      <c r="AH504" s="187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87"/>
      <c r="AT504" s="187"/>
      <c r="AU504" s="187"/>
      <c r="AV504" s="187"/>
      <c r="AW504" s="187"/>
      <c r="AX504" s="187"/>
      <c r="AY504" s="187"/>
      <c r="AZ504" s="187"/>
      <c r="BA504" s="187"/>
      <c r="BB504" s="187"/>
      <c r="BC504" s="187"/>
      <c r="BD504" s="187"/>
      <c r="BE504" s="187"/>
      <c r="BF504" s="187"/>
      <c r="BG504" s="187"/>
      <c r="BH504" s="187"/>
      <c r="BI504" s="187"/>
      <c r="BJ504" s="187"/>
      <c r="BK504" s="187"/>
      <c r="BL504" s="187"/>
      <c r="BM504" s="187"/>
      <c r="BN504" s="187"/>
      <c r="BO504" s="187"/>
      <c r="BP504" s="187"/>
      <c r="BQ504" s="187"/>
      <c r="BR504" s="187"/>
      <c r="BS504" s="187"/>
      <c r="BT504" s="187"/>
      <c r="BY504" s="386"/>
    </row>
    <row r="505" spans="1:77" s="385" customFormat="1" ht="20.6">
      <c r="A505" s="187"/>
      <c r="B505" s="187"/>
      <c r="C505" s="187"/>
      <c r="D505" s="187"/>
      <c r="E505" s="187"/>
      <c r="F505" s="187"/>
      <c r="G505" s="187"/>
      <c r="H505" s="187"/>
      <c r="I505" s="187"/>
      <c r="J505" s="187"/>
      <c r="K505" s="187"/>
      <c r="L505" s="187"/>
      <c r="M505" s="187"/>
      <c r="N505" s="187"/>
      <c r="O505" s="187"/>
      <c r="P505" s="187"/>
      <c r="Q505" s="187"/>
      <c r="R505" s="187"/>
      <c r="S505" s="187"/>
      <c r="T505" s="187"/>
      <c r="U505" s="187"/>
      <c r="V505" s="187"/>
      <c r="W505" s="187"/>
      <c r="X505" s="187"/>
      <c r="Y505" s="187"/>
      <c r="Z505" s="187"/>
      <c r="AA505" s="187"/>
      <c r="AB505" s="187"/>
      <c r="AC505" s="187"/>
      <c r="AD505" s="187"/>
      <c r="AE505" s="187"/>
      <c r="AF505" s="187"/>
      <c r="AG505" s="187"/>
      <c r="AH505" s="187"/>
      <c r="AI505" s="187"/>
      <c r="AJ505" s="187"/>
      <c r="AK505" s="187"/>
      <c r="AL505" s="187"/>
      <c r="AM505" s="187"/>
      <c r="AN505" s="187"/>
      <c r="AO505" s="187"/>
      <c r="AP505" s="187"/>
      <c r="AQ505" s="187"/>
      <c r="AR505" s="187"/>
      <c r="AS505" s="187"/>
      <c r="AT505" s="187"/>
      <c r="AU505" s="187"/>
      <c r="AV505" s="187"/>
      <c r="AW505" s="187"/>
      <c r="AX505" s="187"/>
      <c r="AY505" s="187"/>
      <c r="AZ505" s="187"/>
      <c r="BA505" s="187"/>
      <c r="BB505" s="187"/>
      <c r="BC505" s="187"/>
      <c r="BD505" s="187"/>
      <c r="BE505" s="187"/>
      <c r="BF505" s="187"/>
      <c r="BG505" s="187"/>
      <c r="BH505" s="187"/>
      <c r="BI505" s="187"/>
      <c r="BJ505" s="187"/>
      <c r="BK505" s="187"/>
      <c r="BL505" s="187"/>
      <c r="BM505" s="187"/>
      <c r="BN505" s="187"/>
      <c r="BO505" s="187"/>
      <c r="BP505" s="187"/>
      <c r="BQ505" s="187"/>
      <c r="BR505" s="187"/>
      <c r="BS505" s="187"/>
      <c r="BT505" s="187"/>
      <c r="BY505" s="386"/>
    </row>
    <row r="506" spans="1:77" s="385" customFormat="1" ht="20.6">
      <c r="A506" s="187"/>
      <c r="B506" s="187"/>
      <c r="C506" s="187"/>
      <c r="D506" s="187"/>
      <c r="E506" s="187"/>
      <c r="F506" s="187"/>
      <c r="G506" s="187"/>
      <c r="H506" s="187"/>
      <c r="I506" s="187"/>
      <c r="J506" s="187"/>
      <c r="K506" s="187"/>
      <c r="L506" s="187"/>
      <c r="M506" s="187"/>
      <c r="N506" s="187"/>
      <c r="O506" s="187"/>
      <c r="P506" s="187"/>
      <c r="Q506" s="187"/>
      <c r="R506" s="187"/>
      <c r="S506" s="187"/>
      <c r="T506" s="187"/>
      <c r="U506" s="187"/>
      <c r="V506" s="187"/>
      <c r="W506" s="187"/>
      <c r="X506" s="187"/>
      <c r="Y506" s="187"/>
      <c r="Z506" s="187"/>
      <c r="AA506" s="187"/>
      <c r="AB506" s="187"/>
      <c r="AC506" s="187"/>
      <c r="AD506" s="187"/>
      <c r="AE506" s="187"/>
      <c r="AF506" s="187"/>
      <c r="AG506" s="187"/>
      <c r="AH506" s="187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187"/>
      <c r="AT506" s="187"/>
      <c r="AU506" s="187"/>
      <c r="AV506" s="187"/>
      <c r="AW506" s="187"/>
      <c r="AX506" s="187"/>
      <c r="AY506" s="187"/>
      <c r="AZ506" s="187"/>
      <c r="BA506" s="187"/>
      <c r="BB506" s="187"/>
      <c r="BC506" s="187"/>
      <c r="BD506" s="187"/>
      <c r="BE506" s="187"/>
      <c r="BF506" s="187"/>
      <c r="BG506" s="187"/>
      <c r="BH506" s="187"/>
      <c r="BI506" s="187"/>
      <c r="BJ506" s="187"/>
      <c r="BK506" s="187"/>
      <c r="BL506" s="187"/>
      <c r="BM506" s="187"/>
      <c r="BN506" s="187"/>
      <c r="BO506" s="187"/>
      <c r="BP506" s="187"/>
      <c r="BQ506" s="187"/>
      <c r="BR506" s="187"/>
      <c r="BS506" s="187"/>
      <c r="BT506" s="187"/>
      <c r="BY506" s="386"/>
    </row>
    <row r="507" spans="1:77" s="385" customFormat="1" ht="20.6">
      <c r="A507" s="187"/>
      <c r="B507" s="187"/>
      <c r="C507" s="187"/>
      <c r="D507" s="187"/>
      <c r="E507" s="187"/>
      <c r="F507" s="187"/>
      <c r="G507" s="187"/>
      <c r="H507" s="187"/>
      <c r="I507" s="187"/>
      <c r="J507" s="187"/>
      <c r="K507" s="187"/>
      <c r="L507" s="187"/>
      <c r="M507" s="187"/>
      <c r="N507" s="187"/>
      <c r="O507" s="187"/>
      <c r="P507" s="187"/>
      <c r="Q507" s="187"/>
      <c r="R507" s="187"/>
      <c r="S507" s="187"/>
      <c r="T507" s="187"/>
      <c r="U507" s="187"/>
      <c r="V507" s="187"/>
      <c r="W507" s="187"/>
      <c r="X507" s="187"/>
      <c r="Y507" s="187"/>
      <c r="Z507" s="187"/>
      <c r="AA507" s="187"/>
      <c r="AB507" s="187"/>
      <c r="AC507" s="187"/>
      <c r="AD507" s="187"/>
      <c r="AE507" s="187"/>
      <c r="AF507" s="187"/>
      <c r="AG507" s="187"/>
      <c r="AH507" s="187"/>
      <c r="AI507" s="187"/>
      <c r="AJ507" s="187"/>
      <c r="AK507" s="187"/>
      <c r="AL507" s="187"/>
      <c r="AM507" s="187"/>
      <c r="AN507" s="187"/>
      <c r="AO507" s="187"/>
      <c r="AP507" s="187"/>
      <c r="AQ507" s="187"/>
      <c r="AR507" s="187"/>
      <c r="AS507" s="187"/>
      <c r="AT507" s="187"/>
      <c r="AU507" s="187"/>
      <c r="AV507" s="187"/>
      <c r="AW507" s="187"/>
      <c r="AX507" s="187"/>
      <c r="AY507" s="187"/>
      <c r="AZ507" s="187"/>
      <c r="BA507" s="187"/>
      <c r="BB507" s="187"/>
      <c r="BC507" s="187"/>
      <c r="BD507" s="187"/>
      <c r="BE507" s="187"/>
      <c r="BF507" s="187"/>
      <c r="BG507" s="187"/>
      <c r="BH507" s="187"/>
      <c r="BI507" s="187"/>
      <c r="BJ507" s="187"/>
      <c r="BK507" s="187"/>
      <c r="BL507" s="187"/>
      <c r="BM507" s="187"/>
      <c r="BN507" s="187"/>
      <c r="BO507" s="187"/>
      <c r="BP507" s="187"/>
      <c r="BQ507" s="187"/>
      <c r="BR507" s="187"/>
      <c r="BS507" s="187"/>
      <c r="BT507" s="187"/>
      <c r="BY507" s="386"/>
    </row>
    <row r="508" spans="1:77" s="385" customFormat="1" ht="20.6">
      <c r="A508" s="187"/>
      <c r="B508" s="187"/>
      <c r="C508" s="187"/>
      <c r="D508" s="187"/>
      <c r="E508" s="187"/>
      <c r="F508" s="187"/>
      <c r="G508" s="187"/>
      <c r="H508" s="187"/>
      <c r="I508" s="187"/>
      <c r="J508" s="187"/>
      <c r="K508" s="187"/>
      <c r="L508" s="187"/>
      <c r="M508" s="187"/>
      <c r="N508" s="187"/>
      <c r="O508" s="187"/>
      <c r="P508" s="187"/>
      <c r="Q508" s="187"/>
      <c r="R508" s="187"/>
      <c r="S508" s="187"/>
      <c r="T508" s="187"/>
      <c r="U508" s="187"/>
      <c r="V508" s="187"/>
      <c r="W508" s="187"/>
      <c r="X508" s="187"/>
      <c r="Y508" s="187"/>
      <c r="Z508" s="187"/>
      <c r="AA508" s="187"/>
      <c r="AB508" s="187"/>
      <c r="AC508" s="187"/>
      <c r="AD508" s="187"/>
      <c r="AE508" s="187"/>
      <c r="AF508" s="187"/>
      <c r="AG508" s="187"/>
      <c r="AH508" s="187"/>
      <c r="AI508" s="187"/>
      <c r="AJ508" s="187"/>
      <c r="AK508" s="187"/>
      <c r="AL508" s="187"/>
      <c r="AM508" s="187"/>
      <c r="AN508" s="187"/>
      <c r="AO508" s="187"/>
      <c r="AP508" s="187"/>
      <c r="AQ508" s="187"/>
      <c r="AR508" s="187"/>
      <c r="AS508" s="187"/>
      <c r="AT508" s="187"/>
      <c r="AU508" s="187"/>
      <c r="AV508" s="187"/>
      <c r="AW508" s="187"/>
      <c r="AX508" s="187"/>
      <c r="AY508" s="187"/>
      <c r="AZ508" s="187"/>
      <c r="BA508" s="187"/>
      <c r="BB508" s="187"/>
      <c r="BC508" s="187"/>
      <c r="BD508" s="187"/>
      <c r="BE508" s="187"/>
      <c r="BF508" s="187"/>
      <c r="BG508" s="187"/>
      <c r="BH508" s="187"/>
      <c r="BI508" s="187"/>
      <c r="BJ508" s="187"/>
      <c r="BK508" s="187"/>
      <c r="BL508" s="187"/>
      <c r="BM508" s="187"/>
      <c r="BN508" s="187"/>
      <c r="BO508" s="187"/>
      <c r="BP508" s="187"/>
      <c r="BQ508" s="187"/>
      <c r="BR508" s="187"/>
      <c r="BS508" s="187"/>
      <c r="BT508" s="187"/>
      <c r="BY508" s="386"/>
    </row>
    <row r="509" spans="1:77" s="385" customFormat="1" ht="20.6">
      <c r="A509" s="187"/>
      <c r="B509" s="187"/>
      <c r="C509" s="187"/>
      <c r="D509" s="187"/>
      <c r="E509" s="187"/>
      <c r="F509" s="187"/>
      <c r="G509" s="187"/>
      <c r="H509" s="187"/>
      <c r="I509" s="187"/>
      <c r="J509" s="187"/>
      <c r="K509" s="187"/>
      <c r="L509" s="187"/>
      <c r="M509" s="187"/>
      <c r="N509" s="187"/>
      <c r="O509" s="187"/>
      <c r="P509" s="187"/>
      <c r="Q509" s="187"/>
      <c r="R509" s="187"/>
      <c r="S509" s="187"/>
      <c r="T509" s="187"/>
      <c r="U509" s="187"/>
      <c r="V509" s="187"/>
      <c r="W509" s="187"/>
      <c r="X509" s="187"/>
      <c r="Y509" s="187"/>
      <c r="Z509" s="187"/>
      <c r="AA509" s="187"/>
      <c r="AB509" s="187"/>
      <c r="AC509" s="187"/>
      <c r="AD509" s="187"/>
      <c r="AE509" s="187"/>
      <c r="AF509" s="187"/>
      <c r="AG509" s="187"/>
      <c r="AH509" s="187"/>
      <c r="AI509" s="187"/>
      <c r="AJ509" s="187"/>
      <c r="AK509" s="187"/>
      <c r="AL509" s="187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Y509" s="386"/>
    </row>
    <row r="510" spans="1:77" s="385" customFormat="1" ht="20.6">
      <c r="A510" s="187"/>
      <c r="B510" s="187"/>
      <c r="C510" s="187"/>
      <c r="D510" s="187"/>
      <c r="E510" s="187"/>
      <c r="F510" s="187"/>
      <c r="G510" s="187"/>
      <c r="H510" s="187"/>
      <c r="I510" s="187"/>
      <c r="J510" s="187"/>
      <c r="K510" s="187"/>
      <c r="L510" s="187"/>
      <c r="M510" s="187"/>
      <c r="N510" s="187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Y510" s="386"/>
    </row>
    <row r="511" spans="1:77" s="385" customFormat="1" ht="20.6">
      <c r="A511" s="187"/>
      <c r="B511" s="187"/>
      <c r="C511" s="187"/>
      <c r="D511" s="187"/>
      <c r="E511" s="187"/>
      <c r="F511" s="187"/>
      <c r="G511" s="187"/>
      <c r="H511" s="187"/>
      <c r="I511" s="187"/>
      <c r="J511" s="187"/>
      <c r="K511" s="187"/>
      <c r="L511" s="187"/>
      <c r="M511" s="187"/>
      <c r="N511" s="187"/>
      <c r="O511" s="187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87"/>
      <c r="AT511" s="187"/>
      <c r="AU511" s="187"/>
      <c r="AV511" s="187"/>
      <c r="AW511" s="187"/>
      <c r="AX511" s="187"/>
      <c r="AY511" s="187"/>
      <c r="AZ511" s="187"/>
      <c r="BA511" s="187"/>
      <c r="BB511" s="187"/>
      <c r="BC511" s="187"/>
      <c r="BD511" s="187"/>
      <c r="BE511" s="187"/>
      <c r="BF511" s="187"/>
      <c r="BG511" s="187"/>
      <c r="BH511" s="187"/>
      <c r="BI511" s="187"/>
      <c r="BJ511" s="187"/>
      <c r="BK511" s="187"/>
      <c r="BL511" s="187"/>
      <c r="BM511" s="187"/>
      <c r="BN511" s="187"/>
      <c r="BO511" s="187"/>
      <c r="BP511" s="187"/>
      <c r="BQ511" s="187"/>
      <c r="BR511" s="187"/>
      <c r="BS511" s="187"/>
      <c r="BT511" s="187"/>
      <c r="BY511" s="386"/>
    </row>
    <row r="512" spans="1:77" s="385" customFormat="1" ht="20.6">
      <c r="A512" s="187"/>
      <c r="B512" s="187"/>
      <c r="C512" s="187"/>
      <c r="D512" s="187"/>
      <c r="E512" s="187"/>
      <c r="F512" s="187"/>
      <c r="G512" s="187"/>
      <c r="H512" s="187"/>
      <c r="I512" s="187"/>
      <c r="J512" s="187"/>
      <c r="K512" s="187"/>
      <c r="L512" s="187"/>
      <c r="M512" s="187"/>
      <c r="N512" s="187"/>
      <c r="O512" s="187"/>
      <c r="P512" s="187"/>
      <c r="Q512" s="187"/>
      <c r="R512" s="187"/>
      <c r="S512" s="187"/>
      <c r="T512" s="187"/>
      <c r="U512" s="187"/>
      <c r="V512" s="187"/>
      <c r="W512" s="187"/>
      <c r="X512" s="187"/>
      <c r="Y512" s="187"/>
      <c r="Z512" s="187"/>
      <c r="AA512" s="187"/>
      <c r="AB512" s="187"/>
      <c r="AC512" s="187"/>
      <c r="AD512" s="187"/>
      <c r="AE512" s="187"/>
      <c r="AF512" s="187"/>
      <c r="AG512" s="187"/>
      <c r="AH512" s="187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Y512" s="386"/>
    </row>
    <row r="513" spans="1:77" s="385" customFormat="1" ht="20.6">
      <c r="A513" s="187"/>
      <c r="B513" s="187"/>
      <c r="C513" s="187"/>
      <c r="D513" s="187"/>
      <c r="E513" s="187"/>
      <c r="F513" s="187"/>
      <c r="G513" s="187"/>
      <c r="H513" s="187"/>
      <c r="I513" s="187"/>
      <c r="J513" s="187"/>
      <c r="K513" s="187"/>
      <c r="L513" s="187"/>
      <c r="M513" s="187"/>
      <c r="N513" s="187"/>
      <c r="O513" s="187"/>
      <c r="P513" s="187"/>
      <c r="Q513" s="187"/>
      <c r="R513" s="187"/>
      <c r="S513" s="187"/>
      <c r="T513" s="187"/>
      <c r="U513" s="187"/>
      <c r="V513" s="187"/>
      <c r="W513" s="187"/>
      <c r="X513" s="187"/>
      <c r="Y513" s="187"/>
      <c r="Z513" s="187"/>
      <c r="AA513" s="187"/>
      <c r="AB513" s="187"/>
      <c r="AC513" s="187"/>
      <c r="AD513" s="187"/>
      <c r="AE513" s="187"/>
      <c r="AF513" s="187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Y513" s="386"/>
    </row>
    <row r="514" spans="1:77" s="385" customFormat="1" ht="20.6">
      <c r="A514" s="187"/>
      <c r="B514" s="187"/>
      <c r="C514" s="187"/>
      <c r="D514" s="187"/>
      <c r="E514" s="187"/>
      <c r="F514" s="187"/>
      <c r="G514" s="187"/>
      <c r="H514" s="187"/>
      <c r="I514" s="187"/>
      <c r="J514" s="187"/>
      <c r="K514" s="187"/>
      <c r="L514" s="187"/>
      <c r="M514" s="187"/>
      <c r="N514" s="187"/>
      <c r="O514" s="187"/>
      <c r="P514" s="187"/>
      <c r="Q514" s="187"/>
      <c r="R514" s="187"/>
      <c r="S514" s="187"/>
      <c r="T514" s="187"/>
      <c r="U514" s="187"/>
      <c r="V514" s="187"/>
      <c r="W514" s="187"/>
      <c r="X514" s="187"/>
      <c r="Y514" s="187"/>
      <c r="Z514" s="187"/>
      <c r="AA514" s="187"/>
      <c r="AB514" s="187"/>
      <c r="AC514" s="187"/>
      <c r="AD514" s="187"/>
      <c r="AE514" s="187"/>
      <c r="AF514" s="187"/>
      <c r="AG514" s="187"/>
      <c r="AH514" s="187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Y514" s="386"/>
    </row>
    <row r="515" spans="1:77" s="385" customFormat="1" ht="20.6">
      <c r="A515" s="187"/>
      <c r="B515" s="187"/>
      <c r="C515" s="187"/>
      <c r="D515" s="187"/>
      <c r="E515" s="187"/>
      <c r="F515" s="187"/>
      <c r="G515" s="187"/>
      <c r="H515" s="187"/>
      <c r="I515" s="187"/>
      <c r="J515" s="187"/>
      <c r="K515" s="187"/>
      <c r="L515" s="187"/>
      <c r="M515" s="187"/>
      <c r="N515" s="187"/>
      <c r="O515" s="187"/>
      <c r="P515" s="187"/>
      <c r="Q515" s="187"/>
      <c r="R515" s="187"/>
      <c r="S515" s="187"/>
      <c r="T515" s="187"/>
      <c r="U515" s="187"/>
      <c r="V515" s="187"/>
      <c r="W515" s="187"/>
      <c r="X515" s="187"/>
      <c r="Y515" s="187"/>
      <c r="Z515" s="187"/>
      <c r="AA515" s="187"/>
      <c r="AB515" s="187"/>
      <c r="AC515" s="187"/>
      <c r="AD515" s="187"/>
      <c r="AE515" s="187"/>
      <c r="AF515" s="187"/>
      <c r="AG515" s="187"/>
      <c r="AH515" s="187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187"/>
      <c r="AT515" s="187"/>
      <c r="AU515" s="187"/>
      <c r="AV515" s="187"/>
      <c r="AW515" s="187"/>
      <c r="AX515" s="187"/>
      <c r="AY515" s="187"/>
      <c r="AZ515" s="187"/>
      <c r="BA515" s="187"/>
      <c r="BB515" s="187"/>
      <c r="BC515" s="187"/>
      <c r="BD515" s="187"/>
      <c r="BE515" s="187"/>
      <c r="BF515" s="187"/>
      <c r="BG515" s="187"/>
      <c r="BH515" s="187"/>
      <c r="BI515" s="187"/>
      <c r="BJ515" s="187"/>
      <c r="BK515" s="187"/>
      <c r="BL515" s="187"/>
      <c r="BM515" s="187"/>
      <c r="BN515" s="187"/>
      <c r="BO515" s="187"/>
      <c r="BP515" s="187"/>
      <c r="BQ515" s="187"/>
      <c r="BR515" s="187"/>
      <c r="BS515" s="187"/>
      <c r="BT515" s="187"/>
      <c r="BY515" s="386"/>
    </row>
    <row r="516" spans="1:77" s="385" customFormat="1" ht="20.6">
      <c r="A516" s="187"/>
      <c r="B516" s="187"/>
      <c r="C516" s="187"/>
      <c r="D516" s="187"/>
      <c r="E516" s="187"/>
      <c r="F516" s="187"/>
      <c r="G516" s="187"/>
      <c r="H516" s="187"/>
      <c r="I516" s="187"/>
      <c r="J516" s="187"/>
      <c r="K516" s="187"/>
      <c r="L516" s="187"/>
      <c r="M516" s="187"/>
      <c r="N516" s="187"/>
      <c r="O516" s="187"/>
      <c r="P516" s="187"/>
      <c r="Q516" s="187"/>
      <c r="R516" s="187"/>
      <c r="S516" s="187"/>
      <c r="T516" s="187"/>
      <c r="U516" s="187"/>
      <c r="V516" s="187"/>
      <c r="W516" s="187"/>
      <c r="X516" s="187"/>
      <c r="Y516" s="187"/>
      <c r="Z516" s="187"/>
      <c r="AA516" s="187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Y516" s="386"/>
    </row>
    <row r="517" spans="1:77" s="385" customFormat="1" ht="20.6">
      <c r="A517" s="187"/>
      <c r="B517" s="187"/>
      <c r="C517" s="187"/>
      <c r="D517" s="187"/>
      <c r="E517" s="187"/>
      <c r="F517" s="187"/>
      <c r="G517" s="187"/>
      <c r="H517" s="187"/>
      <c r="I517" s="187"/>
      <c r="J517" s="187"/>
      <c r="K517" s="187"/>
      <c r="L517" s="187"/>
      <c r="M517" s="187"/>
      <c r="N517" s="187"/>
      <c r="O517" s="187"/>
      <c r="P517" s="187"/>
      <c r="Q517" s="187"/>
      <c r="R517" s="187"/>
      <c r="S517" s="187"/>
      <c r="T517" s="187"/>
      <c r="U517" s="187"/>
      <c r="V517" s="187"/>
      <c r="W517" s="187"/>
      <c r="X517" s="187"/>
      <c r="Y517" s="187"/>
      <c r="Z517" s="187"/>
      <c r="AA517" s="187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Y517" s="386"/>
    </row>
    <row r="518" spans="1:77" s="385" customFormat="1" ht="20.6">
      <c r="A518" s="187"/>
      <c r="B518" s="187"/>
      <c r="C518" s="187"/>
      <c r="D518" s="187"/>
      <c r="E518" s="187"/>
      <c r="F518" s="187"/>
      <c r="G518" s="187"/>
      <c r="H518" s="187"/>
      <c r="I518" s="187"/>
      <c r="J518" s="187"/>
      <c r="K518" s="187"/>
      <c r="L518" s="187"/>
      <c r="M518" s="187"/>
      <c r="N518" s="187"/>
      <c r="O518" s="187"/>
      <c r="P518" s="187"/>
      <c r="Q518" s="187"/>
      <c r="R518" s="187"/>
      <c r="S518" s="187"/>
      <c r="T518" s="187"/>
      <c r="U518" s="187"/>
      <c r="V518" s="187"/>
      <c r="W518" s="187"/>
      <c r="X518" s="187"/>
      <c r="Y518" s="187"/>
      <c r="Z518" s="187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87"/>
      <c r="AT518" s="187"/>
      <c r="AU518" s="187"/>
      <c r="AV518" s="187"/>
      <c r="AW518" s="187"/>
      <c r="AX518" s="187"/>
      <c r="AY518" s="187"/>
      <c r="AZ518" s="187"/>
      <c r="BA518" s="187"/>
      <c r="BB518" s="187"/>
      <c r="BC518" s="187"/>
      <c r="BD518" s="187"/>
      <c r="BE518" s="187"/>
      <c r="BF518" s="187"/>
      <c r="BG518" s="187"/>
      <c r="BH518" s="187"/>
      <c r="BI518" s="187"/>
      <c r="BJ518" s="187"/>
      <c r="BK518" s="187"/>
      <c r="BL518" s="187"/>
      <c r="BM518" s="187"/>
      <c r="BN518" s="187"/>
      <c r="BO518" s="187"/>
      <c r="BP518" s="187"/>
      <c r="BQ518" s="187"/>
      <c r="BR518" s="187"/>
      <c r="BS518" s="187"/>
      <c r="BT518" s="187"/>
      <c r="BY518" s="386"/>
    </row>
    <row r="519" spans="1:77" s="385" customFormat="1" ht="20.6">
      <c r="A519" s="187"/>
      <c r="B519" s="187"/>
      <c r="C519" s="187"/>
      <c r="D519" s="187"/>
      <c r="E519" s="187"/>
      <c r="F519" s="187"/>
      <c r="G519" s="187"/>
      <c r="H519" s="187"/>
      <c r="I519" s="187"/>
      <c r="J519" s="187"/>
      <c r="K519" s="187"/>
      <c r="L519" s="187"/>
      <c r="M519" s="187"/>
      <c r="N519" s="187"/>
      <c r="O519" s="187"/>
      <c r="P519" s="187"/>
      <c r="Q519" s="187"/>
      <c r="R519" s="187"/>
      <c r="S519" s="187"/>
      <c r="T519" s="187"/>
      <c r="U519" s="187"/>
      <c r="V519" s="187"/>
      <c r="W519" s="187"/>
      <c r="X519" s="187"/>
      <c r="Y519" s="187"/>
      <c r="Z519" s="187"/>
      <c r="AA519" s="187"/>
      <c r="AB519" s="187"/>
      <c r="AC519" s="187"/>
      <c r="AD519" s="187"/>
      <c r="AE519" s="187"/>
      <c r="AF519" s="187"/>
      <c r="AG519" s="187"/>
      <c r="AH519" s="187"/>
      <c r="AI519" s="187"/>
      <c r="AJ519" s="187"/>
      <c r="AK519" s="187"/>
      <c r="AL519" s="187"/>
      <c r="AM519" s="187"/>
      <c r="AN519" s="187"/>
      <c r="AO519" s="187"/>
      <c r="AP519" s="187"/>
      <c r="AQ519" s="187"/>
      <c r="AR519" s="187"/>
      <c r="AS519" s="187"/>
      <c r="AT519" s="187"/>
      <c r="AU519" s="187"/>
      <c r="AV519" s="187"/>
      <c r="AW519" s="187"/>
      <c r="AX519" s="187"/>
      <c r="AY519" s="187"/>
      <c r="AZ519" s="187"/>
      <c r="BA519" s="187"/>
      <c r="BB519" s="187"/>
      <c r="BC519" s="187"/>
      <c r="BD519" s="187"/>
      <c r="BE519" s="187"/>
      <c r="BF519" s="187"/>
      <c r="BG519" s="187"/>
      <c r="BH519" s="187"/>
      <c r="BI519" s="187"/>
      <c r="BJ519" s="187"/>
      <c r="BK519" s="187"/>
      <c r="BL519" s="187"/>
      <c r="BM519" s="187"/>
      <c r="BN519" s="187"/>
      <c r="BO519" s="187"/>
      <c r="BP519" s="187"/>
      <c r="BQ519" s="187"/>
      <c r="BR519" s="187"/>
      <c r="BS519" s="187"/>
      <c r="BT519" s="187"/>
      <c r="BY519" s="386"/>
    </row>
    <row r="520" spans="1:77" s="385" customFormat="1" ht="20.6">
      <c r="A520" s="187"/>
      <c r="B520" s="187"/>
      <c r="C520" s="187"/>
      <c r="D520" s="187"/>
      <c r="E520" s="187"/>
      <c r="F520" s="187"/>
      <c r="G520" s="187"/>
      <c r="H520" s="187"/>
      <c r="I520" s="187"/>
      <c r="J520" s="187"/>
      <c r="K520" s="187"/>
      <c r="L520" s="187"/>
      <c r="M520" s="187"/>
      <c r="N520" s="187"/>
      <c r="O520" s="187"/>
      <c r="P520" s="187"/>
      <c r="Q520" s="187"/>
      <c r="R520" s="187"/>
      <c r="S520" s="187"/>
      <c r="T520" s="187"/>
      <c r="U520" s="187"/>
      <c r="V520" s="187"/>
      <c r="W520" s="187"/>
      <c r="X520" s="187"/>
      <c r="Y520" s="187"/>
      <c r="Z520" s="187"/>
      <c r="AA520" s="187"/>
      <c r="AB520" s="187"/>
      <c r="AC520" s="187"/>
      <c r="AD520" s="187"/>
      <c r="AE520" s="187"/>
      <c r="AF520" s="187"/>
      <c r="AG520" s="187"/>
      <c r="AH520" s="187"/>
      <c r="AI520" s="187"/>
      <c r="AJ520" s="187"/>
      <c r="AK520" s="187"/>
      <c r="AL520" s="187"/>
      <c r="AM520" s="187"/>
      <c r="AN520" s="187"/>
      <c r="AO520" s="187"/>
      <c r="AP520" s="187"/>
      <c r="AQ520" s="187"/>
      <c r="AR520" s="187"/>
      <c r="AS520" s="187"/>
      <c r="AT520" s="187"/>
      <c r="AU520" s="187"/>
      <c r="AV520" s="187"/>
      <c r="AW520" s="187"/>
      <c r="AX520" s="187"/>
      <c r="AY520" s="187"/>
      <c r="AZ520" s="187"/>
      <c r="BA520" s="187"/>
      <c r="BB520" s="187"/>
      <c r="BC520" s="187"/>
      <c r="BD520" s="187"/>
      <c r="BE520" s="187"/>
      <c r="BF520" s="187"/>
      <c r="BG520" s="187"/>
      <c r="BH520" s="187"/>
      <c r="BI520" s="187"/>
      <c r="BJ520" s="187"/>
      <c r="BK520" s="187"/>
      <c r="BL520" s="187"/>
      <c r="BM520" s="187"/>
      <c r="BN520" s="187"/>
      <c r="BO520" s="187"/>
      <c r="BP520" s="187"/>
      <c r="BQ520" s="187"/>
      <c r="BR520" s="187"/>
      <c r="BS520" s="187"/>
      <c r="BT520" s="187"/>
      <c r="BY520" s="386"/>
    </row>
    <row r="521" spans="1:77" s="385" customFormat="1" ht="20.6">
      <c r="A521" s="187"/>
      <c r="B521" s="187"/>
      <c r="C521" s="187"/>
      <c r="D521" s="187"/>
      <c r="E521" s="187"/>
      <c r="F521" s="187"/>
      <c r="G521" s="187"/>
      <c r="H521" s="187"/>
      <c r="I521" s="187"/>
      <c r="J521" s="187"/>
      <c r="K521" s="187"/>
      <c r="L521" s="187"/>
      <c r="M521" s="187"/>
      <c r="N521" s="187"/>
      <c r="O521" s="187"/>
      <c r="P521" s="187"/>
      <c r="Q521" s="187"/>
      <c r="R521" s="187"/>
      <c r="S521" s="187"/>
      <c r="T521" s="187"/>
      <c r="U521" s="187"/>
      <c r="V521" s="187"/>
      <c r="W521" s="187"/>
      <c r="X521" s="187"/>
      <c r="Y521" s="187"/>
      <c r="Z521" s="187"/>
      <c r="AA521" s="187"/>
      <c r="AB521" s="187"/>
      <c r="AC521" s="187"/>
      <c r="AD521" s="187"/>
      <c r="AE521" s="187"/>
      <c r="AF521" s="187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87"/>
      <c r="AT521" s="187"/>
      <c r="AU521" s="187"/>
      <c r="AV521" s="187"/>
      <c r="AW521" s="187"/>
      <c r="AX521" s="187"/>
      <c r="AY521" s="187"/>
      <c r="AZ521" s="187"/>
      <c r="BA521" s="187"/>
      <c r="BB521" s="187"/>
      <c r="BC521" s="187"/>
      <c r="BD521" s="187"/>
      <c r="BE521" s="187"/>
      <c r="BF521" s="187"/>
      <c r="BG521" s="187"/>
      <c r="BH521" s="187"/>
      <c r="BI521" s="187"/>
      <c r="BJ521" s="187"/>
      <c r="BK521" s="187"/>
      <c r="BL521" s="187"/>
      <c r="BM521" s="187"/>
      <c r="BN521" s="187"/>
      <c r="BO521" s="187"/>
      <c r="BP521" s="187"/>
      <c r="BQ521" s="187"/>
      <c r="BR521" s="187"/>
      <c r="BS521" s="187"/>
      <c r="BT521" s="187"/>
      <c r="BY521" s="386"/>
    </row>
    <row r="522" spans="1:77" s="385" customFormat="1" ht="20.6">
      <c r="A522" s="187"/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  <c r="O522" s="187"/>
      <c r="P522" s="187"/>
      <c r="Q522" s="187"/>
      <c r="R522" s="187"/>
      <c r="S522" s="187"/>
      <c r="T522" s="187"/>
      <c r="U522" s="187"/>
      <c r="V522" s="187"/>
      <c r="W522" s="187"/>
      <c r="X522" s="187"/>
      <c r="Y522" s="187"/>
      <c r="Z522" s="187"/>
      <c r="AA522" s="187"/>
      <c r="AB522" s="187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7"/>
      <c r="AT522" s="187"/>
      <c r="AU522" s="187"/>
      <c r="AV522" s="187"/>
      <c r="AW522" s="187"/>
      <c r="AX522" s="187"/>
      <c r="AY522" s="187"/>
      <c r="AZ522" s="187"/>
      <c r="BA522" s="187"/>
      <c r="BB522" s="187"/>
      <c r="BC522" s="187"/>
      <c r="BD522" s="187"/>
      <c r="BE522" s="187"/>
      <c r="BF522" s="187"/>
      <c r="BG522" s="187"/>
      <c r="BH522" s="187"/>
      <c r="BI522" s="187"/>
      <c r="BJ522" s="187"/>
      <c r="BK522" s="187"/>
      <c r="BL522" s="187"/>
      <c r="BM522" s="187"/>
      <c r="BN522" s="187"/>
      <c r="BO522" s="187"/>
      <c r="BP522" s="187"/>
      <c r="BQ522" s="187"/>
      <c r="BR522" s="187"/>
      <c r="BS522" s="187"/>
      <c r="BT522" s="187"/>
      <c r="BY522" s="386"/>
    </row>
    <row r="523" spans="1:77" s="385" customFormat="1" ht="20.6">
      <c r="A523" s="187"/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  <c r="O523" s="187"/>
      <c r="P523" s="187"/>
      <c r="Q523" s="187"/>
      <c r="R523" s="187"/>
      <c r="S523" s="187"/>
      <c r="T523" s="187"/>
      <c r="U523" s="187"/>
      <c r="V523" s="187"/>
      <c r="W523" s="187"/>
      <c r="X523" s="187"/>
      <c r="Y523" s="187"/>
      <c r="Z523" s="187"/>
      <c r="AA523" s="187"/>
      <c r="AB523" s="187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7"/>
      <c r="AT523" s="187"/>
      <c r="AU523" s="187"/>
      <c r="AV523" s="187"/>
      <c r="AW523" s="187"/>
      <c r="AX523" s="187"/>
      <c r="AY523" s="187"/>
      <c r="AZ523" s="187"/>
      <c r="BA523" s="187"/>
      <c r="BB523" s="187"/>
      <c r="BC523" s="187"/>
      <c r="BD523" s="187"/>
      <c r="BE523" s="187"/>
      <c r="BF523" s="187"/>
      <c r="BG523" s="187"/>
      <c r="BH523" s="187"/>
      <c r="BI523" s="187"/>
      <c r="BJ523" s="187"/>
      <c r="BK523" s="187"/>
      <c r="BL523" s="187"/>
      <c r="BM523" s="187"/>
      <c r="BN523" s="187"/>
      <c r="BO523" s="187"/>
      <c r="BP523" s="187"/>
      <c r="BQ523" s="187"/>
      <c r="BR523" s="187"/>
      <c r="BS523" s="187"/>
      <c r="BT523" s="187"/>
      <c r="BY523" s="386"/>
    </row>
    <row r="524" spans="1:77" s="385" customFormat="1" ht="20.6">
      <c r="A524" s="187"/>
      <c r="B524" s="187"/>
      <c r="C524" s="187"/>
      <c r="D524" s="187"/>
      <c r="E524" s="187"/>
      <c r="F524" s="187"/>
      <c r="G524" s="187"/>
      <c r="H524" s="187"/>
      <c r="I524" s="187"/>
      <c r="J524" s="187"/>
      <c r="K524" s="187"/>
      <c r="L524" s="187"/>
      <c r="M524" s="187"/>
      <c r="N524" s="187"/>
      <c r="O524" s="187"/>
      <c r="P524" s="187"/>
      <c r="Q524" s="187"/>
      <c r="R524" s="187"/>
      <c r="S524" s="187"/>
      <c r="T524" s="187"/>
      <c r="U524" s="187"/>
      <c r="V524" s="187"/>
      <c r="W524" s="187"/>
      <c r="X524" s="187"/>
      <c r="Y524" s="187"/>
      <c r="Z524" s="187"/>
      <c r="AA524" s="187"/>
      <c r="AB524" s="187"/>
      <c r="AC524" s="187"/>
      <c r="AD524" s="187"/>
      <c r="AE524" s="187"/>
      <c r="AF524" s="187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87"/>
      <c r="AT524" s="187"/>
      <c r="AU524" s="187"/>
      <c r="AV524" s="187"/>
      <c r="AW524" s="187"/>
      <c r="AX524" s="187"/>
      <c r="AY524" s="187"/>
      <c r="AZ524" s="187"/>
      <c r="BA524" s="187"/>
      <c r="BB524" s="187"/>
      <c r="BC524" s="187"/>
      <c r="BD524" s="187"/>
      <c r="BE524" s="187"/>
      <c r="BF524" s="187"/>
      <c r="BG524" s="187"/>
      <c r="BH524" s="187"/>
      <c r="BI524" s="187"/>
      <c r="BJ524" s="187"/>
      <c r="BK524" s="187"/>
      <c r="BL524" s="187"/>
      <c r="BM524" s="187"/>
      <c r="BN524" s="187"/>
      <c r="BO524" s="187"/>
      <c r="BP524" s="187"/>
      <c r="BQ524" s="187"/>
      <c r="BR524" s="187"/>
      <c r="BS524" s="187"/>
      <c r="BT524" s="187"/>
      <c r="BY524" s="386"/>
    </row>
    <row r="525" spans="1:77" s="385" customFormat="1" ht="20.6">
      <c r="A525" s="187"/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  <c r="O525" s="187"/>
      <c r="P525" s="187"/>
      <c r="Q525" s="187"/>
      <c r="R525" s="187"/>
      <c r="S525" s="187"/>
      <c r="T525" s="187"/>
      <c r="U525" s="187"/>
      <c r="V525" s="187"/>
      <c r="W525" s="187"/>
      <c r="X525" s="187"/>
      <c r="Y525" s="187"/>
      <c r="Z525" s="187"/>
      <c r="AA525" s="187"/>
      <c r="AB525" s="187"/>
      <c r="AC525" s="187"/>
      <c r="AD525" s="187"/>
      <c r="AE525" s="187"/>
      <c r="AF525" s="187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87"/>
      <c r="AT525" s="187"/>
      <c r="AU525" s="187"/>
      <c r="AV525" s="187"/>
      <c r="AW525" s="187"/>
      <c r="AX525" s="187"/>
      <c r="AY525" s="187"/>
      <c r="AZ525" s="187"/>
      <c r="BA525" s="187"/>
      <c r="BB525" s="187"/>
      <c r="BC525" s="187"/>
      <c r="BD525" s="187"/>
      <c r="BE525" s="187"/>
      <c r="BF525" s="187"/>
      <c r="BG525" s="187"/>
      <c r="BH525" s="187"/>
      <c r="BI525" s="187"/>
      <c r="BJ525" s="187"/>
      <c r="BK525" s="187"/>
      <c r="BL525" s="187"/>
      <c r="BM525" s="187"/>
      <c r="BN525" s="187"/>
      <c r="BO525" s="187"/>
      <c r="BP525" s="187"/>
      <c r="BQ525" s="187"/>
      <c r="BR525" s="187"/>
      <c r="BS525" s="187"/>
      <c r="BT525" s="187"/>
      <c r="BY525" s="386"/>
    </row>
    <row r="526" spans="1:77" s="385" customFormat="1" ht="20.6">
      <c r="A526" s="187"/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  <c r="P526" s="187"/>
      <c r="Q526" s="187"/>
      <c r="R526" s="187"/>
      <c r="S526" s="187"/>
      <c r="T526" s="187"/>
      <c r="U526" s="187"/>
      <c r="V526" s="187"/>
      <c r="W526" s="187"/>
      <c r="X526" s="187"/>
      <c r="Y526" s="187"/>
      <c r="Z526" s="187"/>
      <c r="AA526" s="187"/>
      <c r="AB526" s="187"/>
      <c r="AC526" s="187"/>
      <c r="AD526" s="187"/>
      <c r="AE526" s="187"/>
      <c r="AF526" s="187"/>
      <c r="AG526" s="187"/>
      <c r="AH526" s="187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187"/>
      <c r="AT526" s="187"/>
      <c r="AU526" s="187"/>
      <c r="AV526" s="187"/>
      <c r="AW526" s="187"/>
      <c r="AX526" s="187"/>
      <c r="AY526" s="187"/>
      <c r="AZ526" s="187"/>
      <c r="BA526" s="187"/>
      <c r="BB526" s="187"/>
      <c r="BC526" s="187"/>
      <c r="BD526" s="187"/>
      <c r="BE526" s="187"/>
      <c r="BF526" s="187"/>
      <c r="BG526" s="187"/>
      <c r="BH526" s="187"/>
      <c r="BI526" s="187"/>
      <c r="BJ526" s="187"/>
      <c r="BK526" s="187"/>
      <c r="BL526" s="187"/>
      <c r="BM526" s="187"/>
      <c r="BN526" s="187"/>
      <c r="BO526" s="187"/>
      <c r="BP526" s="187"/>
      <c r="BQ526" s="187"/>
      <c r="BR526" s="187"/>
      <c r="BS526" s="187"/>
      <c r="BT526" s="187"/>
      <c r="BY526" s="386"/>
    </row>
    <row r="527" spans="1:77" s="385" customFormat="1" ht="20.6">
      <c r="A527" s="187"/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  <c r="P527" s="187"/>
      <c r="Q527" s="187"/>
      <c r="R527" s="187"/>
      <c r="S527" s="187"/>
      <c r="T527" s="187"/>
      <c r="U527" s="187"/>
      <c r="V527" s="187"/>
      <c r="W527" s="187"/>
      <c r="X527" s="187"/>
      <c r="Y527" s="187"/>
      <c r="Z527" s="187"/>
      <c r="AA527" s="187"/>
      <c r="AB527" s="187"/>
      <c r="AC527" s="187"/>
      <c r="AD527" s="187"/>
      <c r="AE527" s="187"/>
      <c r="AF527" s="187"/>
      <c r="AG527" s="187"/>
      <c r="AH527" s="187"/>
      <c r="AI527" s="187"/>
      <c r="AJ527" s="187"/>
      <c r="AK527" s="187"/>
      <c r="AL527" s="187"/>
      <c r="AM527" s="187"/>
      <c r="AN527" s="187"/>
      <c r="AO527" s="187"/>
      <c r="AP527" s="187"/>
      <c r="AQ527" s="187"/>
      <c r="AR527" s="187"/>
      <c r="AS527" s="187"/>
      <c r="AT527" s="187"/>
      <c r="AU527" s="187"/>
      <c r="AV527" s="187"/>
      <c r="AW527" s="187"/>
      <c r="AX527" s="187"/>
      <c r="AY527" s="187"/>
      <c r="AZ527" s="187"/>
      <c r="BA527" s="187"/>
      <c r="BB527" s="187"/>
      <c r="BC527" s="187"/>
      <c r="BD527" s="187"/>
      <c r="BE527" s="187"/>
      <c r="BF527" s="187"/>
      <c r="BG527" s="187"/>
      <c r="BH527" s="187"/>
      <c r="BI527" s="187"/>
      <c r="BJ527" s="187"/>
      <c r="BK527" s="187"/>
      <c r="BL527" s="187"/>
      <c r="BM527" s="187"/>
      <c r="BN527" s="187"/>
      <c r="BO527" s="187"/>
      <c r="BP527" s="187"/>
      <c r="BQ527" s="187"/>
      <c r="BR527" s="187"/>
      <c r="BS527" s="187"/>
      <c r="BT527" s="187"/>
      <c r="BY527" s="386"/>
    </row>
    <row r="528" spans="1:77" s="385" customFormat="1" ht="20.6">
      <c r="A528" s="187"/>
      <c r="B528" s="187"/>
      <c r="C528" s="187"/>
      <c r="D528" s="187"/>
      <c r="E528" s="187"/>
      <c r="F528" s="187"/>
      <c r="G528" s="187"/>
      <c r="H528" s="187"/>
      <c r="I528" s="187"/>
      <c r="J528" s="187"/>
      <c r="K528" s="187"/>
      <c r="L528" s="187"/>
      <c r="M528" s="187"/>
      <c r="N528" s="187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87"/>
      <c r="AT528" s="187"/>
      <c r="AU528" s="187"/>
      <c r="AV528" s="187"/>
      <c r="AW528" s="187"/>
      <c r="AX528" s="187"/>
      <c r="AY528" s="187"/>
      <c r="AZ528" s="187"/>
      <c r="BA528" s="187"/>
      <c r="BB528" s="187"/>
      <c r="BC528" s="187"/>
      <c r="BD528" s="187"/>
      <c r="BE528" s="187"/>
      <c r="BF528" s="187"/>
      <c r="BG528" s="187"/>
      <c r="BH528" s="187"/>
      <c r="BI528" s="187"/>
      <c r="BJ528" s="187"/>
      <c r="BK528" s="187"/>
      <c r="BL528" s="187"/>
      <c r="BM528" s="187"/>
      <c r="BN528" s="187"/>
      <c r="BO528" s="187"/>
      <c r="BP528" s="187"/>
      <c r="BQ528" s="187"/>
      <c r="BR528" s="187"/>
      <c r="BS528" s="187"/>
      <c r="BT528" s="187"/>
      <c r="BY528" s="386"/>
    </row>
    <row r="529" spans="1:77" s="385" customFormat="1" ht="20.6">
      <c r="A529" s="187"/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  <c r="P529" s="187"/>
      <c r="Q529" s="187"/>
      <c r="R529" s="187"/>
      <c r="S529" s="187"/>
      <c r="T529" s="187"/>
      <c r="U529" s="187"/>
      <c r="V529" s="187"/>
      <c r="W529" s="187"/>
      <c r="X529" s="187"/>
      <c r="Y529" s="187"/>
      <c r="Z529" s="187"/>
      <c r="AA529" s="187"/>
      <c r="AB529" s="187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187"/>
      <c r="AT529" s="187"/>
      <c r="AU529" s="187"/>
      <c r="AV529" s="187"/>
      <c r="AW529" s="187"/>
      <c r="AX529" s="187"/>
      <c r="AY529" s="187"/>
      <c r="AZ529" s="187"/>
      <c r="BA529" s="187"/>
      <c r="BB529" s="187"/>
      <c r="BC529" s="187"/>
      <c r="BD529" s="187"/>
      <c r="BE529" s="187"/>
      <c r="BF529" s="187"/>
      <c r="BG529" s="187"/>
      <c r="BH529" s="187"/>
      <c r="BI529" s="187"/>
      <c r="BJ529" s="187"/>
      <c r="BK529" s="187"/>
      <c r="BL529" s="187"/>
      <c r="BM529" s="187"/>
      <c r="BN529" s="187"/>
      <c r="BO529" s="187"/>
      <c r="BP529" s="187"/>
      <c r="BQ529" s="187"/>
      <c r="BR529" s="187"/>
      <c r="BS529" s="187"/>
      <c r="BT529" s="187"/>
      <c r="BY529" s="386"/>
    </row>
    <row r="530" spans="1:77" s="385" customFormat="1" ht="20.6">
      <c r="A530" s="187"/>
      <c r="B530" s="187"/>
      <c r="C530" s="187"/>
      <c r="D530" s="187"/>
      <c r="E530" s="187"/>
      <c r="F530" s="187"/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7"/>
      <c r="AT530" s="187"/>
      <c r="AU530" s="187"/>
      <c r="AV530" s="187"/>
      <c r="AW530" s="187"/>
      <c r="AX530" s="187"/>
      <c r="AY530" s="187"/>
      <c r="AZ530" s="187"/>
      <c r="BA530" s="187"/>
      <c r="BB530" s="187"/>
      <c r="BC530" s="187"/>
      <c r="BD530" s="187"/>
      <c r="BE530" s="187"/>
      <c r="BF530" s="187"/>
      <c r="BG530" s="187"/>
      <c r="BH530" s="187"/>
      <c r="BI530" s="187"/>
      <c r="BJ530" s="187"/>
      <c r="BK530" s="187"/>
      <c r="BL530" s="187"/>
      <c r="BM530" s="187"/>
      <c r="BN530" s="187"/>
      <c r="BO530" s="187"/>
      <c r="BP530" s="187"/>
      <c r="BQ530" s="187"/>
      <c r="BR530" s="187"/>
      <c r="BS530" s="187"/>
      <c r="BT530" s="187"/>
      <c r="BY530" s="386"/>
    </row>
    <row r="531" spans="1:77" s="385" customFormat="1" ht="20.6">
      <c r="A531" s="187"/>
      <c r="B531" s="187"/>
      <c r="C531" s="187"/>
      <c r="D531" s="187"/>
      <c r="E531" s="187"/>
      <c r="F531" s="187"/>
      <c r="G531" s="187"/>
      <c r="H531" s="187"/>
      <c r="I531" s="187"/>
      <c r="J531" s="187"/>
      <c r="K531" s="187"/>
      <c r="L531" s="187"/>
      <c r="M531" s="187"/>
      <c r="N531" s="187"/>
      <c r="O531" s="187"/>
      <c r="P531" s="187"/>
      <c r="Q531" s="187"/>
      <c r="R531" s="187"/>
      <c r="S531" s="187"/>
      <c r="T531" s="187"/>
      <c r="U531" s="187"/>
      <c r="V531" s="187"/>
      <c r="W531" s="187"/>
      <c r="X531" s="187"/>
      <c r="Y531" s="187"/>
      <c r="Z531" s="187"/>
      <c r="AA531" s="187"/>
      <c r="AB531" s="187"/>
      <c r="AC531" s="187"/>
      <c r="AD531" s="187"/>
      <c r="AE531" s="187"/>
      <c r="AF531" s="187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7"/>
      <c r="AT531" s="187"/>
      <c r="AU531" s="187"/>
      <c r="AV531" s="187"/>
      <c r="AW531" s="187"/>
      <c r="AX531" s="187"/>
      <c r="AY531" s="187"/>
      <c r="AZ531" s="187"/>
      <c r="BA531" s="187"/>
      <c r="BB531" s="187"/>
      <c r="BC531" s="187"/>
      <c r="BD531" s="187"/>
      <c r="BE531" s="187"/>
      <c r="BF531" s="187"/>
      <c r="BG531" s="187"/>
      <c r="BH531" s="187"/>
      <c r="BI531" s="187"/>
      <c r="BJ531" s="187"/>
      <c r="BK531" s="187"/>
      <c r="BL531" s="187"/>
      <c r="BM531" s="187"/>
      <c r="BN531" s="187"/>
      <c r="BO531" s="187"/>
      <c r="BP531" s="187"/>
      <c r="BQ531" s="187"/>
      <c r="BR531" s="187"/>
      <c r="BS531" s="187"/>
      <c r="BT531" s="187"/>
      <c r="BY531" s="386"/>
    </row>
    <row r="532" spans="1:77" s="385" customFormat="1" ht="20.6">
      <c r="A532" s="187"/>
      <c r="B532" s="187"/>
      <c r="C532" s="187"/>
      <c r="D532" s="187"/>
      <c r="E532" s="187"/>
      <c r="F532" s="187"/>
      <c r="G532" s="187"/>
      <c r="H532" s="187"/>
      <c r="I532" s="187"/>
      <c r="J532" s="187"/>
      <c r="K532" s="187"/>
      <c r="L532" s="187"/>
      <c r="M532" s="187"/>
      <c r="N532" s="187"/>
      <c r="O532" s="187"/>
      <c r="P532" s="187"/>
      <c r="Q532" s="187"/>
      <c r="R532" s="187"/>
      <c r="S532" s="187"/>
      <c r="T532" s="187"/>
      <c r="U532" s="187"/>
      <c r="V532" s="187"/>
      <c r="W532" s="187"/>
      <c r="X532" s="187"/>
      <c r="Y532" s="187"/>
      <c r="Z532" s="187"/>
      <c r="AA532" s="187"/>
      <c r="AB532" s="187"/>
      <c r="AC532" s="187"/>
      <c r="AD532" s="187"/>
      <c r="AE532" s="187"/>
      <c r="AF532" s="187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7"/>
      <c r="AT532" s="187"/>
      <c r="AU532" s="187"/>
      <c r="AV532" s="187"/>
      <c r="AW532" s="187"/>
      <c r="AX532" s="187"/>
      <c r="AY532" s="187"/>
      <c r="AZ532" s="187"/>
      <c r="BA532" s="187"/>
      <c r="BB532" s="187"/>
      <c r="BC532" s="187"/>
      <c r="BD532" s="187"/>
      <c r="BE532" s="187"/>
      <c r="BF532" s="187"/>
      <c r="BG532" s="187"/>
      <c r="BH532" s="187"/>
      <c r="BI532" s="187"/>
      <c r="BJ532" s="187"/>
      <c r="BK532" s="187"/>
      <c r="BL532" s="187"/>
      <c r="BM532" s="187"/>
      <c r="BN532" s="187"/>
      <c r="BO532" s="187"/>
      <c r="BP532" s="187"/>
      <c r="BQ532" s="187"/>
      <c r="BR532" s="187"/>
      <c r="BS532" s="187"/>
      <c r="BT532" s="187"/>
      <c r="BY532" s="386"/>
    </row>
    <row r="533" spans="1:77" s="385" customFormat="1" ht="20.6">
      <c r="A533" s="187"/>
      <c r="B533" s="187"/>
      <c r="C533" s="187"/>
      <c r="D533" s="187"/>
      <c r="E533" s="187"/>
      <c r="F533" s="187"/>
      <c r="G533" s="187"/>
      <c r="H533" s="187"/>
      <c r="I533" s="187"/>
      <c r="J533" s="187"/>
      <c r="K533" s="187"/>
      <c r="L533" s="187"/>
      <c r="M533" s="187"/>
      <c r="N533" s="187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87"/>
      <c r="AT533" s="187"/>
      <c r="AU533" s="187"/>
      <c r="AV533" s="187"/>
      <c r="AW533" s="187"/>
      <c r="AX533" s="187"/>
      <c r="AY533" s="187"/>
      <c r="AZ533" s="187"/>
      <c r="BA533" s="187"/>
      <c r="BB533" s="187"/>
      <c r="BC533" s="187"/>
      <c r="BD533" s="187"/>
      <c r="BE533" s="187"/>
      <c r="BF533" s="187"/>
      <c r="BG533" s="187"/>
      <c r="BH533" s="187"/>
      <c r="BI533" s="187"/>
      <c r="BJ533" s="187"/>
      <c r="BK533" s="187"/>
      <c r="BL533" s="187"/>
      <c r="BM533" s="187"/>
      <c r="BN533" s="187"/>
      <c r="BO533" s="187"/>
      <c r="BP533" s="187"/>
      <c r="BQ533" s="187"/>
      <c r="BR533" s="187"/>
      <c r="BS533" s="187"/>
      <c r="BT533" s="187"/>
      <c r="BY533" s="386"/>
    </row>
    <row r="534" spans="1:77" s="385" customFormat="1" ht="20.6">
      <c r="A534" s="187"/>
      <c r="B534" s="187"/>
      <c r="C534" s="187"/>
      <c r="D534" s="187"/>
      <c r="E534" s="187"/>
      <c r="F534" s="187"/>
      <c r="G534" s="187"/>
      <c r="H534" s="187"/>
      <c r="I534" s="187"/>
      <c r="J534" s="187"/>
      <c r="K534" s="187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7"/>
      <c r="AT534" s="187"/>
      <c r="AU534" s="187"/>
      <c r="AV534" s="187"/>
      <c r="AW534" s="187"/>
      <c r="AX534" s="187"/>
      <c r="AY534" s="187"/>
      <c r="AZ534" s="187"/>
      <c r="BA534" s="187"/>
      <c r="BB534" s="187"/>
      <c r="BC534" s="187"/>
      <c r="BD534" s="187"/>
      <c r="BE534" s="187"/>
      <c r="BF534" s="187"/>
      <c r="BG534" s="187"/>
      <c r="BH534" s="187"/>
      <c r="BI534" s="187"/>
      <c r="BJ534" s="187"/>
      <c r="BK534" s="187"/>
      <c r="BL534" s="187"/>
      <c r="BM534" s="187"/>
      <c r="BN534" s="187"/>
      <c r="BO534" s="187"/>
      <c r="BP534" s="187"/>
      <c r="BQ534" s="187"/>
      <c r="BR534" s="187"/>
      <c r="BS534" s="187"/>
      <c r="BT534" s="187"/>
      <c r="BY534" s="386"/>
    </row>
    <row r="535" spans="1:77" s="385" customFormat="1" ht="20.6">
      <c r="A535" s="187"/>
      <c r="B535" s="187"/>
      <c r="C535" s="187"/>
      <c r="D535" s="187"/>
      <c r="E535" s="187"/>
      <c r="F535" s="187"/>
      <c r="G535" s="187"/>
      <c r="H535" s="187"/>
      <c r="I535" s="187"/>
      <c r="J535" s="187"/>
      <c r="K535" s="187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87"/>
      <c r="AT535" s="187"/>
      <c r="AU535" s="187"/>
      <c r="AV535" s="187"/>
      <c r="AW535" s="187"/>
      <c r="AX535" s="187"/>
      <c r="AY535" s="187"/>
      <c r="AZ535" s="187"/>
      <c r="BA535" s="187"/>
      <c r="BB535" s="187"/>
      <c r="BC535" s="187"/>
      <c r="BD535" s="187"/>
      <c r="BE535" s="187"/>
      <c r="BF535" s="187"/>
      <c r="BG535" s="187"/>
      <c r="BH535" s="187"/>
      <c r="BI535" s="187"/>
      <c r="BJ535" s="187"/>
      <c r="BK535" s="187"/>
      <c r="BL535" s="187"/>
      <c r="BM535" s="187"/>
      <c r="BN535" s="187"/>
      <c r="BO535" s="187"/>
      <c r="BP535" s="187"/>
      <c r="BQ535" s="187"/>
      <c r="BR535" s="187"/>
      <c r="BS535" s="187"/>
      <c r="BT535" s="187"/>
      <c r="BY535" s="386"/>
    </row>
    <row r="536" spans="1:77" s="385" customFormat="1" ht="20.6">
      <c r="A536" s="187"/>
      <c r="B536" s="187"/>
      <c r="C536" s="187"/>
      <c r="D536" s="187"/>
      <c r="E536" s="187"/>
      <c r="F536" s="187"/>
      <c r="G536" s="187"/>
      <c r="H536" s="187"/>
      <c r="I536" s="187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7"/>
      <c r="AT536" s="187"/>
      <c r="AU536" s="187"/>
      <c r="AV536" s="187"/>
      <c r="AW536" s="187"/>
      <c r="AX536" s="187"/>
      <c r="AY536" s="187"/>
      <c r="AZ536" s="187"/>
      <c r="BA536" s="187"/>
      <c r="BB536" s="187"/>
      <c r="BC536" s="187"/>
      <c r="BD536" s="187"/>
      <c r="BE536" s="187"/>
      <c r="BF536" s="187"/>
      <c r="BG536" s="187"/>
      <c r="BH536" s="187"/>
      <c r="BI536" s="187"/>
      <c r="BJ536" s="187"/>
      <c r="BK536" s="187"/>
      <c r="BL536" s="187"/>
      <c r="BM536" s="187"/>
      <c r="BN536" s="187"/>
      <c r="BO536" s="187"/>
      <c r="BP536" s="187"/>
      <c r="BQ536" s="187"/>
      <c r="BR536" s="187"/>
      <c r="BS536" s="187"/>
      <c r="BT536" s="187"/>
      <c r="BY536" s="386"/>
    </row>
    <row r="537" spans="1:77" s="385" customFormat="1" ht="20.6">
      <c r="A537" s="187"/>
      <c r="B537" s="187"/>
      <c r="C537" s="187"/>
      <c r="D537" s="187"/>
      <c r="E537" s="187"/>
      <c r="F537" s="187"/>
      <c r="G537" s="187"/>
      <c r="H537" s="187"/>
      <c r="I537" s="187"/>
      <c r="J537" s="187"/>
      <c r="K537" s="187"/>
      <c r="L537" s="187"/>
      <c r="M537" s="187"/>
      <c r="N537" s="187"/>
      <c r="O537" s="187"/>
      <c r="P537" s="187"/>
      <c r="Q537" s="187"/>
      <c r="R537" s="187"/>
      <c r="S537" s="187"/>
      <c r="T537" s="187"/>
      <c r="U537" s="187"/>
      <c r="V537" s="187"/>
      <c r="W537" s="187"/>
      <c r="X537" s="187"/>
      <c r="Y537" s="187"/>
      <c r="Z537" s="187"/>
      <c r="AA537" s="187"/>
      <c r="AB537" s="187"/>
      <c r="AC537" s="187"/>
      <c r="AD537" s="187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7"/>
      <c r="AT537" s="187"/>
      <c r="AU537" s="187"/>
      <c r="AV537" s="187"/>
      <c r="AW537" s="187"/>
      <c r="AX537" s="187"/>
      <c r="AY537" s="187"/>
      <c r="AZ537" s="187"/>
      <c r="BA537" s="187"/>
      <c r="BB537" s="187"/>
      <c r="BC537" s="187"/>
      <c r="BD537" s="187"/>
      <c r="BE537" s="187"/>
      <c r="BF537" s="187"/>
      <c r="BG537" s="187"/>
      <c r="BH537" s="187"/>
      <c r="BI537" s="187"/>
      <c r="BJ537" s="187"/>
      <c r="BK537" s="187"/>
      <c r="BL537" s="187"/>
      <c r="BM537" s="187"/>
      <c r="BN537" s="187"/>
      <c r="BO537" s="187"/>
      <c r="BP537" s="187"/>
      <c r="BQ537" s="187"/>
      <c r="BR537" s="187"/>
      <c r="BS537" s="187"/>
      <c r="BT537" s="187"/>
      <c r="BY537" s="386"/>
    </row>
    <row r="538" spans="1:77" s="385" customFormat="1" ht="20.6">
      <c r="A538" s="187"/>
      <c r="B538" s="187"/>
      <c r="C538" s="187"/>
      <c r="D538" s="187"/>
      <c r="E538" s="187"/>
      <c r="F538" s="187"/>
      <c r="G538" s="187"/>
      <c r="H538" s="187"/>
      <c r="I538" s="187"/>
      <c r="J538" s="187"/>
      <c r="K538" s="187"/>
      <c r="L538" s="187"/>
      <c r="M538" s="187"/>
      <c r="N538" s="187"/>
      <c r="O538" s="187"/>
      <c r="P538" s="187"/>
      <c r="Q538" s="187"/>
      <c r="R538" s="187"/>
      <c r="S538" s="187"/>
      <c r="T538" s="187"/>
      <c r="U538" s="187"/>
      <c r="V538" s="187"/>
      <c r="W538" s="187"/>
      <c r="X538" s="187"/>
      <c r="Y538" s="187"/>
      <c r="Z538" s="187"/>
      <c r="AA538" s="187"/>
      <c r="AB538" s="187"/>
      <c r="AC538" s="187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7"/>
      <c r="AT538" s="187"/>
      <c r="AU538" s="187"/>
      <c r="AV538" s="187"/>
      <c r="AW538" s="187"/>
      <c r="AX538" s="187"/>
      <c r="AY538" s="187"/>
      <c r="AZ538" s="187"/>
      <c r="BA538" s="187"/>
      <c r="BB538" s="187"/>
      <c r="BC538" s="187"/>
      <c r="BD538" s="187"/>
      <c r="BE538" s="187"/>
      <c r="BF538" s="187"/>
      <c r="BG538" s="187"/>
      <c r="BH538" s="187"/>
      <c r="BI538" s="187"/>
      <c r="BJ538" s="187"/>
      <c r="BK538" s="187"/>
      <c r="BL538" s="187"/>
      <c r="BM538" s="187"/>
      <c r="BN538" s="187"/>
      <c r="BO538" s="187"/>
      <c r="BP538" s="187"/>
      <c r="BQ538" s="187"/>
      <c r="BR538" s="187"/>
      <c r="BS538" s="187"/>
      <c r="BT538" s="187"/>
      <c r="BY538" s="386"/>
    </row>
    <row r="539" spans="1:77" s="385" customFormat="1" ht="20.6">
      <c r="A539" s="187"/>
      <c r="B539" s="187"/>
      <c r="C539" s="187"/>
      <c r="D539" s="187"/>
      <c r="E539" s="187"/>
      <c r="F539" s="187"/>
      <c r="G539" s="187"/>
      <c r="H539" s="187"/>
      <c r="I539" s="187"/>
      <c r="J539" s="187"/>
      <c r="K539" s="187"/>
      <c r="L539" s="187"/>
      <c r="M539" s="187"/>
      <c r="N539" s="187"/>
      <c r="O539" s="187"/>
      <c r="P539" s="187"/>
      <c r="Q539" s="187"/>
      <c r="R539" s="187"/>
      <c r="S539" s="187"/>
      <c r="T539" s="187"/>
      <c r="U539" s="187"/>
      <c r="V539" s="187"/>
      <c r="W539" s="187"/>
      <c r="X539" s="187"/>
      <c r="Y539" s="187"/>
      <c r="Z539" s="187"/>
      <c r="AA539" s="187"/>
      <c r="AB539" s="187"/>
      <c r="AC539" s="187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7"/>
      <c r="AT539" s="187"/>
      <c r="AU539" s="187"/>
      <c r="AV539" s="187"/>
      <c r="AW539" s="187"/>
      <c r="AX539" s="187"/>
      <c r="AY539" s="187"/>
      <c r="AZ539" s="187"/>
      <c r="BA539" s="187"/>
      <c r="BB539" s="187"/>
      <c r="BC539" s="187"/>
      <c r="BD539" s="187"/>
      <c r="BE539" s="187"/>
      <c r="BF539" s="187"/>
      <c r="BG539" s="187"/>
      <c r="BH539" s="187"/>
      <c r="BI539" s="187"/>
      <c r="BJ539" s="187"/>
      <c r="BK539" s="187"/>
      <c r="BL539" s="187"/>
      <c r="BM539" s="187"/>
      <c r="BN539" s="187"/>
      <c r="BO539" s="187"/>
      <c r="BP539" s="187"/>
      <c r="BQ539" s="187"/>
      <c r="BR539" s="187"/>
      <c r="BS539" s="187"/>
      <c r="BT539" s="187"/>
      <c r="BY539" s="386"/>
    </row>
    <row r="540" spans="1:77" s="385" customFormat="1" ht="20.6">
      <c r="A540" s="187"/>
      <c r="B540" s="187"/>
      <c r="C540" s="187"/>
      <c r="D540" s="187"/>
      <c r="E540" s="187"/>
      <c r="F540" s="187"/>
      <c r="G540" s="187"/>
      <c r="H540" s="187"/>
      <c r="I540" s="187"/>
      <c r="J540" s="187"/>
      <c r="K540" s="187"/>
      <c r="L540" s="187"/>
      <c r="M540" s="187"/>
      <c r="N540" s="187"/>
      <c r="O540" s="187"/>
      <c r="P540" s="187"/>
      <c r="Q540" s="187"/>
      <c r="R540" s="187"/>
      <c r="S540" s="187"/>
      <c r="T540" s="187"/>
      <c r="U540" s="187"/>
      <c r="V540" s="187"/>
      <c r="W540" s="187"/>
      <c r="X540" s="187"/>
      <c r="Y540" s="187"/>
      <c r="Z540" s="187"/>
      <c r="AA540" s="187"/>
      <c r="AB540" s="187"/>
      <c r="AC540" s="187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7"/>
      <c r="AT540" s="187"/>
      <c r="AU540" s="187"/>
      <c r="AV540" s="187"/>
      <c r="AW540" s="187"/>
      <c r="AX540" s="187"/>
      <c r="AY540" s="187"/>
      <c r="AZ540" s="187"/>
      <c r="BA540" s="187"/>
      <c r="BB540" s="187"/>
      <c r="BC540" s="187"/>
      <c r="BD540" s="187"/>
      <c r="BE540" s="187"/>
      <c r="BF540" s="187"/>
      <c r="BG540" s="187"/>
      <c r="BH540" s="187"/>
      <c r="BI540" s="187"/>
      <c r="BJ540" s="187"/>
      <c r="BK540" s="187"/>
      <c r="BL540" s="187"/>
      <c r="BM540" s="187"/>
      <c r="BN540" s="187"/>
      <c r="BO540" s="187"/>
      <c r="BP540" s="187"/>
      <c r="BQ540" s="187"/>
      <c r="BR540" s="187"/>
      <c r="BS540" s="187"/>
      <c r="BT540" s="187"/>
      <c r="BY540" s="386"/>
    </row>
    <row r="541" spans="1:77" s="385" customFormat="1" ht="20.6">
      <c r="A541" s="187"/>
      <c r="B541" s="187"/>
      <c r="C541" s="187"/>
      <c r="D541" s="187"/>
      <c r="E541" s="187"/>
      <c r="F541" s="187"/>
      <c r="G541" s="187"/>
      <c r="H541" s="187"/>
      <c r="I541" s="187"/>
      <c r="J541" s="187"/>
      <c r="K541" s="187"/>
      <c r="L541" s="187"/>
      <c r="M541" s="187"/>
      <c r="N541" s="187"/>
      <c r="O541" s="187"/>
      <c r="P541" s="187"/>
      <c r="Q541" s="187"/>
      <c r="R541" s="187"/>
      <c r="S541" s="187"/>
      <c r="T541" s="187"/>
      <c r="U541" s="187"/>
      <c r="V541" s="187"/>
      <c r="W541" s="187"/>
      <c r="X541" s="187"/>
      <c r="Y541" s="187"/>
      <c r="Z541" s="187"/>
      <c r="AA541" s="187"/>
      <c r="AB541" s="187"/>
      <c r="AC541" s="187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7"/>
      <c r="AT541" s="187"/>
      <c r="AU541" s="187"/>
      <c r="AV541" s="187"/>
      <c r="AW541" s="187"/>
      <c r="AX541" s="187"/>
      <c r="AY541" s="187"/>
      <c r="AZ541" s="187"/>
      <c r="BA541" s="187"/>
      <c r="BB541" s="187"/>
      <c r="BC541" s="187"/>
      <c r="BD541" s="187"/>
      <c r="BE541" s="187"/>
      <c r="BF541" s="187"/>
      <c r="BG541" s="187"/>
      <c r="BH541" s="187"/>
      <c r="BI541" s="187"/>
      <c r="BJ541" s="187"/>
      <c r="BK541" s="187"/>
      <c r="BL541" s="187"/>
      <c r="BM541" s="187"/>
      <c r="BN541" s="187"/>
      <c r="BO541" s="187"/>
      <c r="BP541" s="187"/>
      <c r="BQ541" s="187"/>
      <c r="BR541" s="187"/>
      <c r="BS541" s="187"/>
      <c r="BT541" s="187"/>
      <c r="BY541" s="386"/>
    </row>
    <row r="542" spans="1:77" s="385" customFormat="1" ht="20.6">
      <c r="A542" s="187"/>
      <c r="B542" s="187"/>
      <c r="C542" s="187"/>
      <c r="D542" s="187"/>
      <c r="E542" s="187"/>
      <c r="F542" s="187"/>
      <c r="G542" s="187"/>
      <c r="H542" s="187"/>
      <c r="I542" s="187"/>
      <c r="J542" s="187"/>
      <c r="K542" s="187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  <c r="AA542" s="187"/>
      <c r="AB542" s="187"/>
      <c r="AC542" s="187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7"/>
      <c r="AT542" s="187"/>
      <c r="AU542" s="187"/>
      <c r="AV542" s="187"/>
      <c r="AW542" s="187"/>
      <c r="AX542" s="187"/>
      <c r="AY542" s="187"/>
      <c r="AZ542" s="187"/>
      <c r="BA542" s="187"/>
      <c r="BB542" s="187"/>
      <c r="BC542" s="187"/>
      <c r="BD542" s="187"/>
      <c r="BE542" s="187"/>
      <c r="BF542" s="187"/>
      <c r="BG542" s="187"/>
      <c r="BH542" s="187"/>
      <c r="BI542" s="187"/>
      <c r="BJ542" s="187"/>
      <c r="BK542" s="187"/>
      <c r="BL542" s="187"/>
      <c r="BM542" s="187"/>
      <c r="BN542" s="187"/>
      <c r="BO542" s="187"/>
      <c r="BP542" s="187"/>
      <c r="BQ542" s="187"/>
      <c r="BR542" s="187"/>
      <c r="BS542" s="187"/>
      <c r="BT542" s="187"/>
      <c r="BY542" s="386"/>
    </row>
    <row r="543" spans="1:77" s="385" customFormat="1" ht="20.6">
      <c r="A543" s="187"/>
      <c r="B543" s="187"/>
      <c r="C543" s="187"/>
      <c r="D543" s="187"/>
      <c r="E543" s="187"/>
      <c r="F543" s="187"/>
      <c r="G543" s="187"/>
      <c r="H543" s="187"/>
      <c r="I543" s="187"/>
      <c r="J543" s="187"/>
      <c r="K543" s="187"/>
      <c r="L543" s="187"/>
      <c r="M543" s="187"/>
      <c r="N543" s="187"/>
      <c r="O543" s="187"/>
      <c r="P543" s="187"/>
      <c r="Q543" s="187"/>
      <c r="R543" s="187"/>
      <c r="S543" s="187"/>
      <c r="T543" s="187"/>
      <c r="U543" s="187"/>
      <c r="V543" s="187"/>
      <c r="W543" s="187"/>
      <c r="X543" s="187"/>
      <c r="Y543" s="187"/>
      <c r="Z543" s="187"/>
      <c r="AA543" s="187"/>
      <c r="AB543" s="187"/>
      <c r="AC543" s="187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7"/>
      <c r="AT543" s="187"/>
      <c r="AU543" s="187"/>
      <c r="AV543" s="187"/>
      <c r="AW543" s="187"/>
      <c r="AX543" s="187"/>
      <c r="AY543" s="187"/>
      <c r="AZ543" s="187"/>
      <c r="BA543" s="187"/>
      <c r="BB543" s="187"/>
      <c r="BC543" s="187"/>
      <c r="BD543" s="187"/>
      <c r="BE543" s="187"/>
      <c r="BF543" s="187"/>
      <c r="BG543" s="187"/>
      <c r="BH543" s="187"/>
      <c r="BI543" s="187"/>
      <c r="BJ543" s="187"/>
      <c r="BK543" s="187"/>
      <c r="BL543" s="187"/>
      <c r="BM543" s="187"/>
      <c r="BN543" s="187"/>
      <c r="BO543" s="187"/>
      <c r="BP543" s="187"/>
      <c r="BQ543" s="187"/>
      <c r="BR543" s="187"/>
      <c r="BS543" s="187"/>
      <c r="BT543" s="187"/>
      <c r="BY543" s="386"/>
    </row>
    <row r="544" spans="1:77" s="385" customFormat="1" ht="20.6">
      <c r="A544" s="187"/>
      <c r="B544" s="187"/>
      <c r="C544" s="187"/>
      <c r="D544" s="187"/>
      <c r="E544" s="187"/>
      <c r="F544" s="187"/>
      <c r="G544" s="187"/>
      <c r="H544" s="187"/>
      <c r="I544" s="187"/>
      <c r="J544" s="187"/>
      <c r="K544" s="187"/>
      <c r="L544" s="187"/>
      <c r="M544" s="187"/>
      <c r="N544" s="187"/>
      <c r="O544" s="187"/>
      <c r="P544" s="187"/>
      <c r="Q544" s="187"/>
      <c r="R544" s="187"/>
      <c r="S544" s="187"/>
      <c r="T544" s="187"/>
      <c r="U544" s="187"/>
      <c r="V544" s="187"/>
      <c r="W544" s="187"/>
      <c r="X544" s="187"/>
      <c r="Y544" s="187"/>
      <c r="Z544" s="187"/>
      <c r="AA544" s="187"/>
      <c r="AB544" s="187"/>
      <c r="AC544" s="187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7"/>
      <c r="AT544" s="187"/>
      <c r="AU544" s="187"/>
      <c r="AV544" s="187"/>
      <c r="AW544" s="187"/>
      <c r="AX544" s="187"/>
      <c r="AY544" s="187"/>
      <c r="AZ544" s="187"/>
      <c r="BA544" s="187"/>
      <c r="BB544" s="187"/>
      <c r="BC544" s="187"/>
      <c r="BD544" s="187"/>
      <c r="BE544" s="187"/>
      <c r="BF544" s="187"/>
      <c r="BG544" s="187"/>
      <c r="BH544" s="187"/>
      <c r="BI544" s="187"/>
      <c r="BJ544" s="187"/>
      <c r="BK544" s="187"/>
      <c r="BL544" s="187"/>
      <c r="BM544" s="187"/>
      <c r="BN544" s="187"/>
      <c r="BO544" s="187"/>
      <c r="BP544" s="187"/>
      <c r="BQ544" s="187"/>
      <c r="BR544" s="187"/>
      <c r="BS544" s="187"/>
      <c r="BT544" s="187"/>
      <c r="BY544" s="386"/>
    </row>
    <row r="545" spans="1:77" s="385" customFormat="1" ht="20.6">
      <c r="A545" s="187"/>
      <c r="B545" s="187"/>
      <c r="C545" s="187"/>
      <c r="D545" s="187"/>
      <c r="E545" s="187"/>
      <c r="F545" s="187"/>
      <c r="G545" s="187"/>
      <c r="H545" s="187"/>
      <c r="I545" s="187"/>
      <c r="J545" s="187"/>
      <c r="K545" s="187"/>
      <c r="L545" s="187"/>
      <c r="M545" s="187"/>
      <c r="N545" s="187"/>
      <c r="O545" s="187"/>
      <c r="P545" s="187"/>
      <c r="Q545" s="187"/>
      <c r="R545" s="187"/>
      <c r="S545" s="187"/>
      <c r="T545" s="187"/>
      <c r="U545" s="187"/>
      <c r="V545" s="187"/>
      <c r="W545" s="187"/>
      <c r="X545" s="187"/>
      <c r="Y545" s="187"/>
      <c r="Z545" s="187"/>
      <c r="AA545" s="187"/>
      <c r="AB545" s="187"/>
      <c r="AC545" s="187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187"/>
      <c r="AT545" s="187"/>
      <c r="AU545" s="187"/>
      <c r="AV545" s="187"/>
      <c r="AW545" s="187"/>
      <c r="AX545" s="187"/>
      <c r="AY545" s="187"/>
      <c r="AZ545" s="187"/>
      <c r="BA545" s="187"/>
      <c r="BB545" s="187"/>
      <c r="BC545" s="187"/>
      <c r="BD545" s="187"/>
      <c r="BE545" s="187"/>
      <c r="BF545" s="187"/>
      <c r="BG545" s="187"/>
      <c r="BH545" s="187"/>
      <c r="BI545" s="187"/>
      <c r="BJ545" s="187"/>
      <c r="BK545" s="187"/>
      <c r="BL545" s="187"/>
      <c r="BM545" s="187"/>
      <c r="BN545" s="187"/>
      <c r="BO545" s="187"/>
      <c r="BP545" s="187"/>
      <c r="BQ545" s="187"/>
      <c r="BR545" s="187"/>
      <c r="BS545" s="187"/>
      <c r="BT545" s="187"/>
      <c r="BY545" s="386"/>
    </row>
    <row r="546" spans="1:77" s="385" customFormat="1" ht="20.6">
      <c r="A546" s="187"/>
      <c r="B546" s="187"/>
      <c r="C546" s="187"/>
      <c r="D546" s="187"/>
      <c r="E546" s="187"/>
      <c r="F546" s="187"/>
      <c r="G546" s="187"/>
      <c r="H546" s="187"/>
      <c r="I546" s="187"/>
      <c r="J546" s="187"/>
      <c r="K546" s="187"/>
      <c r="L546" s="187"/>
      <c r="M546" s="187"/>
      <c r="N546" s="187"/>
      <c r="O546" s="187"/>
      <c r="P546" s="187"/>
      <c r="Q546" s="187"/>
      <c r="R546" s="187"/>
      <c r="S546" s="187"/>
      <c r="T546" s="187"/>
      <c r="U546" s="187"/>
      <c r="V546" s="187"/>
      <c r="W546" s="187"/>
      <c r="X546" s="187"/>
      <c r="Y546" s="187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7"/>
      <c r="AT546" s="187"/>
      <c r="AU546" s="187"/>
      <c r="AV546" s="187"/>
      <c r="AW546" s="187"/>
      <c r="AX546" s="187"/>
      <c r="AY546" s="187"/>
      <c r="AZ546" s="187"/>
      <c r="BA546" s="187"/>
      <c r="BB546" s="187"/>
      <c r="BC546" s="187"/>
      <c r="BD546" s="187"/>
      <c r="BE546" s="187"/>
      <c r="BF546" s="187"/>
      <c r="BG546" s="187"/>
      <c r="BH546" s="187"/>
      <c r="BI546" s="187"/>
      <c r="BJ546" s="187"/>
      <c r="BK546" s="187"/>
      <c r="BL546" s="187"/>
      <c r="BM546" s="187"/>
      <c r="BN546" s="187"/>
      <c r="BO546" s="187"/>
      <c r="BP546" s="187"/>
      <c r="BQ546" s="187"/>
      <c r="BR546" s="187"/>
      <c r="BS546" s="187"/>
      <c r="BT546" s="187"/>
      <c r="BY546" s="386"/>
    </row>
    <row r="547" spans="1:77" s="385" customFormat="1" ht="20.6">
      <c r="A547" s="187"/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  <c r="R547" s="187"/>
      <c r="S547" s="187"/>
      <c r="T547" s="187"/>
      <c r="U547" s="187"/>
      <c r="V547" s="187"/>
      <c r="W547" s="187"/>
      <c r="X547" s="187"/>
      <c r="Y547" s="187"/>
      <c r="Z547" s="187"/>
      <c r="AA547" s="187"/>
      <c r="AB547" s="187"/>
      <c r="AC547" s="187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87"/>
      <c r="AT547" s="187"/>
      <c r="AU547" s="187"/>
      <c r="AV547" s="187"/>
      <c r="AW547" s="187"/>
      <c r="AX547" s="187"/>
      <c r="AY547" s="187"/>
      <c r="AZ547" s="187"/>
      <c r="BA547" s="187"/>
      <c r="BB547" s="187"/>
      <c r="BC547" s="187"/>
      <c r="BD547" s="187"/>
      <c r="BE547" s="187"/>
      <c r="BF547" s="187"/>
      <c r="BG547" s="187"/>
      <c r="BH547" s="187"/>
      <c r="BI547" s="187"/>
      <c r="BJ547" s="187"/>
      <c r="BK547" s="187"/>
      <c r="BL547" s="187"/>
      <c r="BM547" s="187"/>
      <c r="BN547" s="187"/>
      <c r="BO547" s="187"/>
      <c r="BP547" s="187"/>
      <c r="BQ547" s="187"/>
      <c r="BR547" s="187"/>
      <c r="BS547" s="187"/>
      <c r="BT547" s="187"/>
      <c r="BY547" s="386"/>
    </row>
    <row r="548" spans="1:77" s="385" customFormat="1" ht="20.6">
      <c r="A548" s="187"/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  <c r="R548" s="187"/>
      <c r="S548" s="187"/>
      <c r="T548" s="187"/>
      <c r="U548" s="187"/>
      <c r="V548" s="187"/>
      <c r="W548" s="187"/>
      <c r="X548" s="187"/>
      <c r="Y548" s="187"/>
      <c r="Z548" s="187"/>
      <c r="AA548" s="187"/>
      <c r="AB548" s="187"/>
      <c r="AC548" s="187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87"/>
      <c r="AT548" s="187"/>
      <c r="AU548" s="187"/>
      <c r="AV548" s="187"/>
      <c r="AW548" s="187"/>
      <c r="AX548" s="187"/>
      <c r="AY548" s="187"/>
      <c r="AZ548" s="187"/>
      <c r="BA548" s="187"/>
      <c r="BB548" s="187"/>
      <c r="BC548" s="187"/>
      <c r="BD548" s="187"/>
      <c r="BE548" s="187"/>
      <c r="BF548" s="187"/>
      <c r="BG548" s="187"/>
      <c r="BH548" s="187"/>
      <c r="BI548" s="187"/>
      <c r="BJ548" s="187"/>
      <c r="BK548" s="187"/>
      <c r="BL548" s="187"/>
      <c r="BM548" s="187"/>
      <c r="BN548" s="187"/>
      <c r="BO548" s="187"/>
      <c r="BP548" s="187"/>
      <c r="BQ548" s="187"/>
      <c r="BR548" s="187"/>
      <c r="BS548" s="187"/>
      <c r="BT548" s="187"/>
      <c r="BY548" s="386"/>
    </row>
    <row r="549" spans="1:77" s="385" customFormat="1" ht="20.6">
      <c r="A549" s="187"/>
      <c r="B549" s="187"/>
      <c r="C549" s="187"/>
      <c r="D549" s="187"/>
      <c r="E549" s="187"/>
      <c r="F549" s="187"/>
      <c r="G549" s="187"/>
      <c r="H549" s="187"/>
      <c r="I549" s="187"/>
      <c r="J549" s="187"/>
      <c r="K549" s="187"/>
      <c r="L549" s="187"/>
      <c r="M549" s="187"/>
      <c r="N549" s="187"/>
      <c r="O549" s="187"/>
      <c r="P549" s="187"/>
      <c r="Q549" s="187"/>
      <c r="R549" s="187"/>
      <c r="S549" s="187"/>
      <c r="T549" s="187"/>
      <c r="U549" s="187"/>
      <c r="V549" s="187"/>
      <c r="W549" s="187"/>
      <c r="X549" s="187"/>
      <c r="Y549" s="187"/>
      <c r="Z549" s="187"/>
      <c r="AA549" s="187"/>
      <c r="AB549" s="187"/>
      <c r="AC549" s="187"/>
      <c r="AD549" s="187"/>
      <c r="AE549" s="187"/>
      <c r="AF549" s="187"/>
      <c r="AG549" s="187"/>
      <c r="AH549" s="187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187"/>
      <c r="AT549" s="187"/>
      <c r="AU549" s="187"/>
      <c r="AV549" s="187"/>
      <c r="AW549" s="187"/>
      <c r="AX549" s="187"/>
      <c r="AY549" s="187"/>
      <c r="AZ549" s="187"/>
      <c r="BA549" s="187"/>
      <c r="BB549" s="187"/>
      <c r="BC549" s="187"/>
      <c r="BD549" s="187"/>
      <c r="BE549" s="187"/>
      <c r="BF549" s="187"/>
      <c r="BG549" s="187"/>
      <c r="BH549" s="187"/>
      <c r="BI549" s="187"/>
      <c r="BJ549" s="187"/>
      <c r="BK549" s="187"/>
      <c r="BL549" s="187"/>
      <c r="BM549" s="187"/>
      <c r="BN549" s="187"/>
      <c r="BO549" s="187"/>
      <c r="BP549" s="187"/>
      <c r="BQ549" s="187"/>
      <c r="BR549" s="187"/>
      <c r="BS549" s="187"/>
      <c r="BT549" s="187"/>
      <c r="BY549" s="386"/>
    </row>
    <row r="550" spans="1:77" s="385" customFormat="1" ht="20.6">
      <c r="A550" s="187"/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  <c r="R550" s="187"/>
      <c r="S550" s="187"/>
      <c r="T550" s="187"/>
      <c r="U550" s="187"/>
      <c r="V550" s="187"/>
      <c r="W550" s="187"/>
      <c r="X550" s="187"/>
      <c r="Y550" s="187"/>
      <c r="Z550" s="187"/>
      <c r="AA550" s="187"/>
      <c r="AB550" s="187"/>
      <c r="AC550" s="187"/>
      <c r="AD550" s="187"/>
      <c r="AE550" s="187"/>
      <c r="AF550" s="187"/>
      <c r="AG550" s="187"/>
      <c r="AH550" s="187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187"/>
      <c r="AT550" s="187"/>
      <c r="AU550" s="187"/>
      <c r="AV550" s="187"/>
      <c r="AW550" s="187"/>
      <c r="AX550" s="187"/>
      <c r="AY550" s="187"/>
      <c r="AZ550" s="187"/>
      <c r="BA550" s="187"/>
      <c r="BB550" s="187"/>
      <c r="BC550" s="187"/>
      <c r="BD550" s="187"/>
      <c r="BE550" s="187"/>
      <c r="BF550" s="187"/>
      <c r="BG550" s="187"/>
      <c r="BH550" s="187"/>
      <c r="BI550" s="187"/>
      <c r="BJ550" s="187"/>
      <c r="BK550" s="187"/>
      <c r="BL550" s="187"/>
      <c r="BM550" s="187"/>
      <c r="BN550" s="187"/>
      <c r="BO550" s="187"/>
      <c r="BP550" s="187"/>
      <c r="BQ550" s="187"/>
      <c r="BR550" s="187"/>
      <c r="BS550" s="187"/>
      <c r="BT550" s="187"/>
      <c r="BY550" s="386"/>
    </row>
    <row r="551" spans="1:77" s="385" customFormat="1" ht="20.6">
      <c r="A551" s="187"/>
      <c r="B551" s="187"/>
      <c r="C551" s="187"/>
      <c r="D551" s="187"/>
      <c r="E551" s="187"/>
      <c r="F551" s="187"/>
      <c r="G551" s="187"/>
      <c r="H551" s="187"/>
      <c r="I551" s="187"/>
      <c r="J551" s="187"/>
      <c r="K551" s="187"/>
      <c r="L551" s="187"/>
      <c r="M551" s="187"/>
      <c r="N551" s="187"/>
      <c r="O551" s="187"/>
      <c r="P551" s="187"/>
      <c r="Q551" s="187"/>
      <c r="R551" s="187"/>
      <c r="S551" s="187"/>
      <c r="T551" s="187"/>
      <c r="U551" s="187"/>
      <c r="V551" s="187"/>
      <c r="W551" s="187"/>
      <c r="X551" s="187"/>
      <c r="Y551" s="187"/>
      <c r="Z551" s="187"/>
      <c r="AA551" s="187"/>
      <c r="AB551" s="187"/>
      <c r="AC551" s="187"/>
      <c r="AD551" s="187"/>
      <c r="AE551" s="187"/>
      <c r="AF551" s="187"/>
      <c r="AG551" s="187"/>
      <c r="AH551" s="187"/>
      <c r="AI551" s="187"/>
      <c r="AJ551" s="187"/>
      <c r="AK551" s="187"/>
      <c r="AL551" s="187"/>
      <c r="AM551" s="187"/>
      <c r="AN551" s="187"/>
      <c r="AO551" s="187"/>
      <c r="AP551" s="187"/>
      <c r="AQ551" s="187"/>
      <c r="AR551" s="187"/>
      <c r="AS551" s="187"/>
      <c r="AT551" s="187"/>
      <c r="AU551" s="187"/>
      <c r="AV551" s="187"/>
      <c r="AW551" s="187"/>
      <c r="AX551" s="187"/>
      <c r="AY551" s="187"/>
      <c r="AZ551" s="187"/>
      <c r="BA551" s="187"/>
      <c r="BB551" s="187"/>
      <c r="BC551" s="187"/>
      <c r="BD551" s="187"/>
      <c r="BE551" s="187"/>
      <c r="BF551" s="187"/>
      <c r="BG551" s="187"/>
      <c r="BH551" s="187"/>
      <c r="BI551" s="187"/>
      <c r="BJ551" s="187"/>
      <c r="BK551" s="187"/>
      <c r="BL551" s="187"/>
      <c r="BM551" s="187"/>
      <c r="BN551" s="187"/>
      <c r="BO551" s="187"/>
      <c r="BP551" s="187"/>
      <c r="BQ551" s="187"/>
      <c r="BR551" s="187"/>
      <c r="BS551" s="187"/>
      <c r="BT551" s="187"/>
      <c r="BY551" s="386"/>
    </row>
    <row r="552" spans="1:77" s="385" customFormat="1" ht="20.6">
      <c r="A552" s="187"/>
      <c r="B552" s="187"/>
      <c r="C552" s="187"/>
      <c r="D552" s="187"/>
      <c r="E552" s="187"/>
      <c r="F552" s="187"/>
      <c r="G552" s="187"/>
      <c r="H552" s="187"/>
      <c r="I552" s="187"/>
      <c r="J552" s="187"/>
      <c r="K552" s="187"/>
      <c r="L552" s="187"/>
      <c r="M552" s="187"/>
      <c r="N552" s="187"/>
      <c r="O552" s="187"/>
      <c r="P552" s="187"/>
      <c r="Q552" s="187"/>
      <c r="R552" s="187"/>
      <c r="S552" s="187"/>
      <c r="T552" s="187"/>
      <c r="U552" s="187"/>
      <c r="V552" s="187"/>
      <c r="W552" s="187"/>
      <c r="X552" s="187"/>
      <c r="Y552" s="187"/>
      <c r="Z552" s="187"/>
      <c r="AA552" s="187"/>
      <c r="AB552" s="187"/>
      <c r="AC552" s="187"/>
      <c r="AD552" s="187"/>
      <c r="AE552" s="187"/>
      <c r="AF552" s="187"/>
      <c r="AG552" s="187"/>
      <c r="AH552" s="187"/>
      <c r="AI552" s="187"/>
      <c r="AJ552" s="187"/>
      <c r="AK552" s="187"/>
      <c r="AL552" s="187"/>
      <c r="AM552" s="187"/>
      <c r="AN552" s="187"/>
      <c r="AO552" s="187"/>
      <c r="AP552" s="187"/>
      <c r="AQ552" s="187"/>
      <c r="AR552" s="187"/>
      <c r="AS552" s="187"/>
      <c r="AT552" s="187"/>
      <c r="AU552" s="187"/>
      <c r="AV552" s="187"/>
      <c r="AW552" s="187"/>
      <c r="AX552" s="187"/>
      <c r="AY552" s="187"/>
      <c r="AZ552" s="187"/>
      <c r="BA552" s="187"/>
      <c r="BB552" s="187"/>
      <c r="BC552" s="187"/>
      <c r="BD552" s="187"/>
      <c r="BE552" s="187"/>
      <c r="BF552" s="187"/>
      <c r="BG552" s="187"/>
      <c r="BH552" s="187"/>
      <c r="BI552" s="187"/>
      <c r="BJ552" s="187"/>
      <c r="BK552" s="187"/>
      <c r="BL552" s="187"/>
      <c r="BM552" s="187"/>
      <c r="BN552" s="187"/>
      <c r="BO552" s="187"/>
      <c r="BP552" s="187"/>
      <c r="BQ552" s="187"/>
      <c r="BR552" s="187"/>
      <c r="BS552" s="187"/>
      <c r="BT552" s="187"/>
      <c r="BY552" s="386"/>
    </row>
    <row r="553" spans="1:77" s="385" customFormat="1" ht="20.6">
      <c r="A553" s="187"/>
      <c r="B553" s="187"/>
      <c r="C553" s="187"/>
      <c r="D553" s="187"/>
      <c r="E553" s="187"/>
      <c r="F553" s="187"/>
      <c r="G553" s="187"/>
      <c r="H553" s="187"/>
      <c r="I553" s="187"/>
      <c r="J553" s="187"/>
      <c r="K553" s="187"/>
      <c r="L553" s="187"/>
      <c r="M553" s="187"/>
      <c r="N553" s="187"/>
      <c r="O553" s="187"/>
      <c r="P553" s="187"/>
      <c r="Q553" s="187"/>
      <c r="R553" s="187"/>
      <c r="S553" s="187"/>
      <c r="T553" s="187"/>
      <c r="U553" s="187"/>
      <c r="V553" s="187"/>
      <c r="W553" s="187"/>
      <c r="X553" s="187"/>
      <c r="Y553" s="187"/>
      <c r="Z553" s="187"/>
      <c r="AA553" s="187"/>
      <c r="AB553" s="187"/>
      <c r="AC553" s="187"/>
      <c r="AD553" s="187"/>
      <c r="AE553" s="187"/>
      <c r="AF553" s="187"/>
      <c r="AG553" s="187"/>
      <c r="AH553" s="187"/>
      <c r="AI553" s="187"/>
      <c r="AJ553" s="187"/>
      <c r="AK553" s="187"/>
      <c r="AL553" s="187"/>
      <c r="AM553" s="187"/>
      <c r="AN553" s="187"/>
      <c r="AO553" s="187"/>
      <c r="AP553" s="187"/>
      <c r="AQ553" s="187"/>
      <c r="AR553" s="187"/>
      <c r="AS553" s="187"/>
      <c r="AT553" s="187"/>
      <c r="AU553" s="187"/>
      <c r="AV553" s="187"/>
      <c r="AW553" s="187"/>
      <c r="AX553" s="187"/>
      <c r="AY553" s="187"/>
      <c r="AZ553" s="187"/>
      <c r="BA553" s="187"/>
      <c r="BB553" s="187"/>
      <c r="BC553" s="187"/>
      <c r="BD553" s="187"/>
      <c r="BE553" s="187"/>
      <c r="BF553" s="187"/>
      <c r="BG553" s="187"/>
      <c r="BH553" s="187"/>
      <c r="BI553" s="187"/>
      <c r="BJ553" s="187"/>
      <c r="BK553" s="187"/>
      <c r="BL553" s="187"/>
      <c r="BM553" s="187"/>
      <c r="BN553" s="187"/>
      <c r="BO553" s="187"/>
      <c r="BP553" s="187"/>
      <c r="BQ553" s="187"/>
      <c r="BR553" s="187"/>
      <c r="BS553" s="187"/>
      <c r="BT553" s="187"/>
      <c r="BY553" s="386"/>
    </row>
    <row r="554" spans="1:77" s="385" customFormat="1" ht="20.6">
      <c r="A554" s="187"/>
      <c r="B554" s="187"/>
      <c r="C554" s="187"/>
      <c r="D554" s="187"/>
      <c r="E554" s="187"/>
      <c r="F554" s="187"/>
      <c r="G554" s="187"/>
      <c r="H554" s="187"/>
      <c r="I554" s="187"/>
      <c r="J554" s="187"/>
      <c r="K554" s="187"/>
      <c r="L554" s="187"/>
      <c r="M554" s="187"/>
      <c r="N554" s="187"/>
      <c r="O554" s="187"/>
      <c r="P554" s="187"/>
      <c r="Q554" s="187"/>
      <c r="R554" s="187"/>
      <c r="S554" s="187"/>
      <c r="T554" s="187"/>
      <c r="U554" s="187"/>
      <c r="V554" s="187"/>
      <c r="W554" s="187"/>
      <c r="X554" s="187"/>
      <c r="Y554" s="187"/>
      <c r="Z554" s="187"/>
      <c r="AA554" s="187"/>
      <c r="AB554" s="187"/>
      <c r="AC554" s="187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187"/>
      <c r="AT554" s="187"/>
      <c r="AU554" s="187"/>
      <c r="AV554" s="187"/>
      <c r="AW554" s="187"/>
      <c r="AX554" s="187"/>
      <c r="AY554" s="187"/>
      <c r="AZ554" s="187"/>
      <c r="BA554" s="187"/>
      <c r="BB554" s="187"/>
      <c r="BC554" s="187"/>
      <c r="BD554" s="187"/>
      <c r="BE554" s="187"/>
      <c r="BF554" s="187"/>
      <c r="BG554" s="187"/>
      <c r="BH554" s="187"/>
      <c r="BI554" s="187"/>
      <c r="BJ554" s="187"/>
      <c r="BK554" s="187"/>
      <c r="BL554" s="187"/>
      <c r="BM554" s="187"/>
      <c r="BN554" s="187"/>
      <c r="BO554" s="187"/>
      <c r="BP554" s="187"/>
      <c r="BQ554" s="187"/>
      <c r="BR554" s="187"/>
      <c r="BS554" s="187"/>
      <c r="BT554" s="187"/>
      <c r="BY554" s="386"/>
    </row>
    <row r="555" spans="1:77" s="385" customFormat="1" ht="20.6">
      <c r="A555" s="187"/>
      <c r="B555" s="187"/>
      <c r="C555" s="187"/>
      <c r="D555" s="187"/>
      <c r="E555" s="187"/>
      <c r="F555" s="187"/>
      <c r="G555" s="187"/>
      <c r="H555" s="187"/>
      <c r="I555" s="187"/>
      <c r="J555" s="187"/>
      <c r="K555" s="187"/>
      <c r="L555" s="187"/>
      <c r="M555" s="187"/>
      <c r="N555" s="187"/>
      <c r="O555" s="187"/>
      <c r="P555" s="187"/>
      <c r="Q555" s="187"/>
      <c r="R555" s="187"/>
      <c r="S555" s="187"/>
      <c r="T555" s="187"/>
      <c r="U555" s="187"/>
      <c r="V555" s="187"/>
      <c r="W555" s="187"/>
      <c r="X555" s="187"/>
      <c r="Y555" s="187"/>
      <c r="Z555" s="187"/>
      <c r="AA555" s="187"/>
      <c r="AB555" s="187"/>
      <c r="AC555" s="187"/>
      <c r="AD555" s="187"/>
      <c r="AE555" s="187"/>
      <c r="AF555" s="187"/>
      <c r="AG555" s="187"/>
      <c r="AH555" s="187"/>
      <c r="AI555" s="187"/>
      <c r="AJ555" s="187"/>
      <c r="AK555" s="187"/>
      <c r="AL555" s="187"/>
      <c r="AM555" s="187"/>
      <c r="AN555" s="187"/>
      <c r="AO555" s="187"/>
      <c r="AP555" s="187"/>
      <c r="AQ555" s="187"/>
      <c r="AR555" s="187"/>
      <c r="AS555" s="187"/>
      <c r="AT555" s="187"/>
      <c r="AU555" s="187"/>
      <c r="AV555" s="187"/>
      <c r="AW555" s="187"/>
      <c r="AX555" s="187"/>
      <c r="AY555" s="187"/>
      <c r="AZ555" s="187"/>
      <c r="BA555" s="187"/>
      <c r="BB555" s="187"/>
      <c r="BC555" s="187"/>
      <c r="BD555" s="187"/>
      <c r="BE555" s="187"/>
      <c r="BF555" s="187"/>
      <c r="BG555" s="187"/>
      <c r="BH555" s="187"/>
      <c r="BI555" s="187"/>
      <c r="BJ555" s="187"/>
      <c r="BK555" s="187"/>
      <c r="BL555" s="187"/>
      <c r="BM555" s="187"/>
      <c r="BN555" s="187"/>
      <c r="BO555" s="187"/>
      <c r="BP555" s="187"/>
      <c r="BQ555" s="187"/>
      <c r="BR555" s="187"/>
      <c r="BS555" s="187"/>
      <c r="BT555" s="187"/>
      <c r="BY555" s="386"/>
    </row>
    <row r="556" spans="1:77" s="385" customFormat="1" ht="20.6">
      <c r="A556" s="187"/>
      <c r="B556" s="187"/>
      <c r="C556" s="187"/>
      <c r="D556" s="187"/>
      <c r="E556" s="187"/>
      <c r="F556" s="187"/>
      <c r="G556" s="187"/>
      <c r="H556" s="187"/>
      <c r="I556" s="187"/>
      <c r="J556" s="187"/>
      <c r="K556" s="187"/>
      <c r="L556" s="187"/>
      <c r="M556" s="187"/>
      <c r="N556" s="187"/>
      <c r="O556" s="187"/>
      <c r="P556" s="187"/>
      <c r="Q556" s="187"/>
      <c r="R556" s="187"/>
      <c r="S556" s="187"/>
      <c r="T556" s="187"/>
      <c r="U556" s="187"/>
      <c r="V556" s="187"/>
      <c r="W556" s="187"/>
      <c r="X556" s="187"/>
      <c r="Y556" s="187"/>
      <c r="Z556" s="187"/>
      <c r="AA556" s="187"/>
      <c r="AB556" s="187"/>
      <c r="AC556" s="187"/>
      <c r="AD556" s="187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  <c r="AR556" s="187"/>
      <c r="AS556" s="187"/>
      <c r="AT556" s="187"/>
      <c r="AU556" s="187"/>
      <c r="AV556" s="187"/>
      <c r="AW556" s="187"/>
      <c r="AX556" s="187"/>
      <c r="AY556" s="187"/>
      <c r="AZ556" s="187"/>
      <c r="BA556" s="187"/>
      <c r="BB556" s="187"/>
      <c r="BC556" s="187"/>
      <c r="BD556" s="187"/>
      <c r="BE556" s="187"/>
      <c r="BF556" s="187"/>
      <c r="BG556" s="187"/>
      <c r="BH556" s="187"/>
      <c r="BI556" s="187"/>
      <c r="BJ556" s="187"/>
      <c r="BK556" s="187"/>
      <c r="BL556" s="187"/>
      <c r="BM556" s="187"/>
      <c r="BN556" s="187"/>
      <c r="BO556" s="187"/>
      <c r="BP556" s="187"/>
      <c r="BQ556" s="187"/>
      <c r="BR556" s="187"/>
      <c r="BS556" s="187"/>
      <c r="BT556" s="187"/>
      <c r="BY556" s="386"/>
    </row>
    <row r="557" spans="1:77" s="385" customFormat="1" ht="20.6">
      <c r="A557" s="187"/>
      <c r="B557" s="187"/>
      <c r="C557" s="187"/>
      <c r="D557" s="187"/>
      <c r="E557" s="187"/>
      <c r="F557" s="187"/>
      <c r="G557" s="187"/>
      <c r="H557" s="187"/>
      <c r="I557" s="187"/>
      <c r="J557" s="187"/>
      <c r="K557" s="187"/>
      <c r="L557" s="187"/>
      <c r="M557" s="187"/>
      <c r="N557" s="187"/>
      <c r="O557" s="187"/>
      <c r="P557" s="187"/>
      <c r="Q557" s="187"/>
      <c r="R557" s="187"/>
      <c r="S557" s="187"/>
      <c r="T557" s="187"/>
      <c r="U557" s="187"/>
      <c r="V557" s="187"/>
      <c r="W557" s="187"/>
      <c r="X557" s="187"/>
      <c r="Y557" s="187"/>
      <c r="Z557" s="187"/>
      <c r="AA557" s="187"/>
      <c r="AB557" s="187"/>
      <c r="AC557" s="187"/>
      <c r="AD557" s="187"/>
      <c r="AE557" s="187"/>
      <c r="AF557" s="187"/>
      <c r="AG557" s="187"/>
      <c r="AH557" s="187"/>
      <c r="AI557" s="187"/>
      <c r="AJ557" s="187"/>
      <c r="AK557" s="187"/>
      <c r="AL557" s="187"/>
      <c r="AM557" s="187"/>
      <c r="AN557" s="187"/>
      <c r="AO557" s="187"/>
      <c r="AP557" s="187"/>
      <c r="AQ557" s="187"/>
      <c r="AR557" s="187"/>
      <c r="AS557" s="187"/>
      <c r="AT557" s="187"/>
      <c r="AU557" s="187"/>
      <c r="AV557" s="187"/>
      <c r="AW557" s="187"/>
      <c r="AX557" s="187"/>
      <c r="AY557" s="187"/>
      <c r="AZ557" s="187"/>
      <c r="BA557" s="187"/>
      <c r="BB557" s="187"/>
      <c r="BC557" s="187"/>
      <c r="BD557" s="187"/>
      <c r="BE557" s="187"/>
      <c r="BF557" s="187"/>
      <c r="BG557" s="187"/>
      <c r="BH557" s="187"/>
      <c r="BI557" s="187"/>
      <c r="BJ557" s="187"/>
      <c r="BK557" s="187"/>
      <c r="BL557" s="187"/>
      <c r="BM557" s="187"/>
      <c r="BN557" s="187"/>
      <c r="BO557" s="187"/>
      <c r="BP557" s="187"/>
      <c r="BQ557" s="187"/>
      <c r="BR557" s="187"/>
      <c r="BS557" s="187"/>
      <c r="BT557" s="187"/>
      <c r="BY557" s="386"/>
    </row>
    <row r="558" spans="1:77" s="385" customFormat="1" ht="20.6">
      <c r="A558" s="187"/>
      <c r="B558" s="187"/>
      <c r="C558" s="187"/>
      <c r="D558" s="187"/>
      <c r="E558" s="187"/>
      <c r="F558" s="187"/>
      <c r="G558" s="187"/>
      <c r="H558" s="187"/>
      <c r="I558" s="187"/>
      <c r="J558" s="187"/>
      <c r="K558" s="187"/>
      <c r="L558" s="187"/>
      <c r="M558" s="187"/>
      <c r="N558" s="187"/>
      <c r="O558" s="187"/>
      <c r="P558" s="187"/>
      <c r="Q558" s="187"/>
      <c r="R558" s="187"/>
      <c r="S558" s="187"/>
      <c r="T558" s="187"/>
      <c r="U558" s="187"/>
      <c r="V558" s="187"/>
      <c r="W558" s="187"/>
      <c r="X558" s="187"/>
      <c r="Y558" s="187"/>
      <c r="Z558" s="187"/>
      <c r="AA558" s="187"/>
      <c r="AB558" s="187"/>
      <c r="AC558" s="187"/>
      <c r="AD558" s="187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  <c r="AR558" s="187"/>
      <c r="AS558" s="187"/>
      <c r="AT558" s="187"/>
      <c r="AU558" s="187"/>
      <c r="AV558" s="187"/>
      <c r="AW558" s="187"/>
      <c r="AX558" s="187"/>
      <c r="AY558" s="187"/>
      <c r="AZ558" s="187"/>
      <c r="BA558" s="187"/>
      <c r="BB558" s="187"/>
      <c r="BC558" s="187"/>
      <c r="BD558" s="187"/>
      <c r="BE558" s="187"/>
      <c r="BF558" s="187"/>
      <c r="BG558" s="187"/>
      <c r="BH558" s="187"/>
      <c r="BI558" s="187"/>
      <c r="BJ558" s="187"/>
      <c r="BK558" s="187"/>
      <c r="BL558" s="187"/>
      <c r="BM558" s="187"/>
      <c r="BN558" s="187"/>
      <c r="BO558" s="187"/>
      <c r="BP558" s="187"/>
      <c r="BQ558" s="187"/>
      <c r="BR558" s="187"/>
      <c r="BS558" s="187"/>
      <c r="BT558" s="187"/>
      <c r="BY558" s="386"/>
    </row>
    <row r="559" spans="1:77" s="385" customFormat="1" ht="20.6">
      <c r="A559" s="187"/>
      <c r="B559" s="187"/>
      <c r="C559" s="187"/>
      <c r="D559" s="187"/>
      <c r="E559" s="187"/>
      <c r="F559" s="187"/>
      <c r="G559" s="187"/>
      <c r="H559" s="187"/>
      <c r="I559" s="187"/>
      <c r="J559" s="187"/>
      <c r="K559" s="187"/>
      <c r="L559" s="187"/>
      <c r="M559" s="187"/>
      <c r="N559" s="187"/>
      <c r="O559" s="187"/>
      <c r="P559" s="187"/>
      <c r="Q559" s="187"/>
      <c r="R559" s="187"/>
      <c r="S559" s="187"/>
      <c r="T559" s="187"/>
      <c r="U559" s="187"/>
      <c r="V559" s="187"/>
      <c r="W559" s="187"/>
      <c r="X559" s="187"/>
      <c r="Y559" s="187"/>
      <c r="Z559" s="187"/>
      <c r="AA559" s="187"/>
      <c r="AB559" s="187"/>
      <c r="AC559" s="187"/>
      <c r="AD559" s="187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187"/>
      <c r="AT559" s="187"/>
      <c r="AU559" s="187"/>
      <c r="AV559" s="187"/>
      <c r="AW559" s="187"/>
      <c r="AX559" s="187"/>
      <c r="AY559" s="187"/>
      <c r="AZ559" s="187"/>
      <c r="BA559" s="187"/>
      <c r="BB559" s="187"/>
      <c r="BC559" s="187"/>
      <c r="BD559" s="187"/>
      <c r="BE559" s="187"/>
      <c r="BF559" s="187"/>
      <c r="BG559" s="187"/>
      <c r="BH559" s="187"/>
      <c r="BI559" s="187"/>
      <c r="BJ559" s="187"/>
      <c r="BK559" s="187"/>
      <c r="BL559" s="187"/>
      <c r="BM559" s="187"/>
      <c r="BN559" s="187"/>
      <c r="BO559" s="187"/>
      <c r="BP559" s="187"/>
      <c r="BQ559" s="187"/>
      <c r="BR559" s="187"/>
      <c r="BS559" s="187"/>
      <c r="BT559" s="187"/>
      <c r="BY559" s="386"/>
    </row>
    <row r="560" spans="1:77" s="385" customFormat="1" ht="20.6">
      <c r="A560" s="187"/>
      <c r="B560" s="187"/>
      <c r="C560" s="187"/>
      <c r="D560" s="187"/>
      <c r="E560" s="187"/>
      <c r="F560" s="187"/>
      <c r="G560" s="187"/>
      <c r="H560" s="187"/>
      <c r="I560" s="187"/>
      <c r="J560" s="187"/>
      <c r="K560" s="187"/>
      <c r="L560" s="187"/>
      <c r="M560" s="187"/>
      <c r="N560" s="187"/>
      <c r="O560" s="187"/>
      <c r="P560" s="187"/>
      <c r="Q560" s="187"/>
      <c r="R560" s="187"/>
      <c r="S560" s="187"/>
      <c r="T560" s="187"/>
      <c r="U560" s="187"/>
      <c r="V560" s="187"/>
      <c r="W560" s="187"/>
      <c r="X560" s="187"/>
      <c r="Y560" s="187"/>
      <c r="Z560" s="187"/>
      <c r="AA560" s="187"/>
      <c r="AB560" s="187"/>
      <c r="AC560" s="187"/>
      <c r="AD560" s="187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187"/>
      <c r="AT560" s="187"/>
      <c r="AU560" s="187"/>
      <c r="AV560" s="187"/>
      <c r="AW560" s="187"/>
      <c r="AX560" s="187"/>
      <c r="AY560" s="187"/>
      <c r="AZ560" s="187"/>
      <c r="BA560" s="187"/>
      <c r="BB560" s="187"/>
      <c r="BC560" s="187"/>
      <c r="BD560" s="187"/>
      <c r="BE560" s="187"/>
      <c r="BF560" s="187"/>
      <c r="BG560" s="187"/>
      <c r="BH560" s="187"/>
      <c r="BI560" s="187"/>
      <c r="BJ560" s="187"/>
      <c r="BK560" s="187"/>
      <c r="BL560" s="187"/>
      <c r="BM560" s="187"/>
      <c r="BN560" s="187"/>
      <c r="BO560" s="187"/>
      <c r="BP560" s="187"/>
      <c r="BQ560" s="187"/>
      <c r="BR560" s="187"/>
      <c r="BS560" s="187"/>
      <c r="BT560" s="187"/>
      <c r="BY560" s="386"/>
    </row>
    <row r="561" spans="1:77" s="385" customFormat="1" ht="20.6">
      <c r="A561" s="187"/>
      <c r="B561" s="187"/>
      <c r="C561" s="187"/>
      <c r="D561" s="187"/>
      <c r="E561" s="187"/>
      <c r="F561" s="187"/>
      <c r="G561" s="187"/>
      <c r="H561" s="187"/>
      <c r="I561" s="187"/>
      <c r="J561" s="187"/>
      <c r="K561" s="187"/>
      <c r="L561" s="187"/>
      <c r="M561" s="187"/>
      <c r="N561" s="187"/>
      <c r="O561" s="187"/>
      <c r="P561" s="187"/>
      <c r="Q561" s="187"/>
      <c r="R561" s="187"/>
      <c r="S561" s="187"/>
      <c r="T561" s="187"/>
      <c r="U561" s="187"/>
      <c r="V561" s="187"/>
      <c r="W561" s="187"/>
      <c r="X561" s="187"/>
      <c r="Y561" s="187"/>
      <c r="Z561" s="187"/>
      <c r="AA561" s="187"/>
      <c r="AB561" s="187"/>
      <c r="AC561" s="187"/>
      <c r="AD561" s="187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187"/>
      <c r="AT561" s="187"/>
      <c r="AU561" s="187"/>
      <c r="AV561" s="187"/>
      <c r="AW561" s="187"/>
      <c r="AX561" s="187"/>
      <c r="AY561" s="187"/>
      <c r="AZ561" s="187"/>
      <c r="BA561" s="187"/>
      <c r="BB561" s="187"/>
      <c r="BC561" s="187"/>
      <c r="BD561" s="187"/>
      <c r="BE561" s="187"/>
      <c r="BF561" s="187"/>
      <c r="BG561" s="187"/>
      <c r="BH561" s="187"/>
      <c r="BI561" s="187"/>
      <c r="BJ561" s="187"/>
      <c r="BK561" s="187"/>
      <c r="BL561" s="187"/>
      <c r="BM561" s="187"/>
      <c r="BN561" s="187"/>
      <c r="BO561" s="187"/>
      <c r="BP561" s="187"/>
      <c r="BQ561" s="187"/>
      <c r="BR561" s="187"/>
      <c r="BS561" s="187"/>
      <c r="BT561" s="187"/>
      <c r="BY561" s="386"/>
    </row>
    <row r="562" spans="1:77" s="385" customFormat="1" ht="20.6">
      <c r="A562" s="187"/>
      <c r="B562" s="187"/>
      <c r="C562" s="187"/>
      <c r="D562" s="187"/>
      <c r="E562" s="187"/>
      <c r="F562" s="187"/>
      <c r="G562" s="187"/>
      <c r="H562" s="187"/>
      <c r="I562" s="187"/>
      <c r="J562" s="187"/>
      <c r="K562" s="187"/>
      <c r="L562" s="187"/>
      <c r="M562" s="187"/>
      <c r="N562" s="187"/>
      <c r="O562" s="187"/>
      <c r="P562" s="187"/>
      <c r="Q562" s="187"/>
      <c r="R562" s="187"/>
      <c r="S562" s="187"/>
      <c r="T562" s="187"/>
      <c r="U562" s="187"/>
      <c r="V562" s="187"/>
      <c r="W562" s="187"/>
      <c r="X562" s="187"/>
      <c r="Y562" s="187"/>
      <c r="Z562" s="187"/>
      <c r="AA562" s="187"/>
      <c r="AB562" s="187"/>
      <c r="AC562" s="187"/>
      <c r="AD562" s="187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187"/>
      <c r="AT562" s="187"/>
      <c r="AU562" s="187"/>
      <c r="AV562" s="187"/>
      <c r="AW562" s="187"/>
      <c r="AX562" s="187"/>
      <c r="AY562" s="187"/>
      <c r="AZ562" s="187"/>
      <c r="BA562" s="187"/>
      <c r="BB562" s="187"/>
      <c r="BC562" s="187"/>
      <c r="BD562" s="187"/>
      <c r="BE562" s="187"/>
      <c r="BF562" s="187"/>
      <c r="BG562" s="187"/>
      <c r="BH562" s="187"/>
      <c r="BI562" s="187"/>
      <c r="BJ562" s="187"/>
      <c r="BK562" s="187"/>
      <c r="BL562" s="187"/>
      <c r="BM562" s="187"/>
      <c r="BN562" s="187"/>
      <c r="BO562" s="187"/>
      <c r="BP562" s="187"/>
      <c r="BQ562" s="187"/>
      <c r="BR562" s="187"/>
      <c r="BS562" s="187"/>
      <c r="BT562" s="187"/>
      <c r="BY562" s="386"/>
    </row>
    <row r="563" spans="1:77" s="385" customFormat="1" ht="20.6">
      <c r="A563" s="187"/>
      <c r="B563" s="187"/>
      <c r="C563" s="187"/>
      <c r="D563" s="187"/>
      <c r="E563" s="187"/>
      <c r="F563" s="187"/>
      <c r="G563" s="187"/>
      <c r="H563" s="187"/>
      <c r="I563" s="187"/>
      <c r="J563" s="187"/>
      <c r="K563" s="187"/>
      <c r="L563" s="187"/>
      <c r="M563" s="187"/>
      <c r="N563" s="187"/>
      <c r="O563" s="187"/>
      <c r="P563" s="187"/>
      <c r="Q563" s="187"/>
      <c r="R563" s="187"/>
      <c r="S563" s="187"/>
      <c r="T563" s="187"/>
      <c r="U563" s="187"/>
      <c r="V563" s="187"/>
      <c r="W563" s="187"/>
      <c r="X563" s="187"/>
      <c r="Y563" s="187"/>
      <c r="Z563" s="187"/>
      <c r="AA563" s="187"/>
      <c r="AB563" s="187"/>
      <c r="AC563" s="187"/>
      <c r="AD563" s="187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187"/>
      <c r="AT563" s="187"/>
      <c r="AU563" s="187"/>
      <c r="AV563" s="187"/>
      <c r="AW563" s="187"/>
      <c r="AX563" s="187"/>
      <c r="AY563" s="187"/>
      <c r="AZ563" s="187"/>
      <c r="BA563" s="187"/>
      <c r="BB563" s="187"/>
      <c r="BC563" s="187"/>
      <c r="BD563" s="187"/>
      <c r="BE563" s="187"/>
      <c r="BF563" s="187"/>
      <c r="BG563" s="187"/>
      <c r="BH563" s="187"/>
      <c r="BI563" s="187"/>
      <c r="BJ563" s="187"/>
      <c r="BK563" s="187"/>
      <c r="BL563" s="187"/>
      <c r="BM563" s="187"/>
      <c r="BN563" s="187"/>
      <c r="BO563" s="187"/>
      <c r="BP563" s="187"/>
      <c r="BQ563" s="187"/>
      <c r="BR563" s="187"/>
      <c r="BS563" s="187"/>
      <c r="BT563" s="187"/>
      <c r="BY563" s="386"/>
    </row>
  </sheetData>
  <sheetProtection formatCells="0" formatColumns="0" formatRows="0" insertColumns="0" insertRows="0" insertHyperlinks="0" deleteColumns="0" deleteRows="0" sort="0" autoFilter="0" pivotTables="0"/>
  <dataConsolidate/>
  <mergeCells count="276">
    <mergeCell ref="A5:N6"/>
    <mergeCell ref="BN2:BT5"/>
    <mergeCell ref="Y2:AW5"/>
    <mergeCell ref="AY2:BH5"/>
    <mergeCell ref="BS73:BT73"/>
    <mergeCell ref="BO6:BQ6"/>
    <mergeCell ref="G70:AD70"/>
    <mergeCell ref="E71:F71"/>
    <mergeCell ref="G71:AD71"/>
    <mergeCell ref="E72:F72"/>
    <mergeCell ref="G72:AD72"/>
    <mergeCell ref="A73:B73"/>
    <mergeCell ref="AK73:AP73"/>
    <mergeCell ref="BB73:BI73"/>
    <mergeCell ref="BJ73:BR73"/>
    <mergeCell ref="E66:F66"/>
    <mergeCell ref="G66:AD66"/>
    <mergeCell ref="A67:B67"/>
    <mergeCell ref="AK67:AP67"/>
    <mergeCell ref="BB67:BI67"/>
    <mergeCell ref="BJ67:BR67"/>
    <mergeCell ref="BS67:BT67"/>
    <mergeCell ref="A68:B68"/>
    <mergeCell ref="AK68:AP68"/>
    <mergeCell ref="BB68:BI68"/>
    <mergeCell ref="BJ68:BR68"/>
    <mergeCell ref="BS68:BT68"/>
    <mergeCell ref="A61:B61"/>
    <mergeCell ref="AK61:AP61"/>
    <mergeCell ref="BB61:BI61"/>
    <mergeCell ref="BJ61:BR61"/>
    <mergeCell ref="BS61:BT61"/>
    <mergeCell ref="A62:B62"/>
    <mergeCell ref="AK62:AP62"/>
    <mergeCell ref="BB62:BI62"/>
    <mergeCell ref="BJ62:BR62"/>
    <mergeCell ref="BS62:BT62"/>
    <mergeCell ref="BB63:BI66"/>
    <mergeCell ref="BJ63:BR66"/>
    <mergeCell ref="BS63:BT66"/>
    <mergeCell ref="E64:F64"/>
    <mergeCell ref="G64:AD64"/>
    <mergeCell ref="E65:F65"/>
    <mergeCell ref="G65:AD65"/>
    <mergeCell ref="BS55:BT55"/>
    <mergeCell ref="A56:B56"/>
    <mergeCell ref="AK56:AP56"/>
    <mergeCell ref="BB56:BI56"/>
    <mergeCell ref="BJ56:BR56"/>
    <mergeCell ref="BS56:BT56"/>
    <mergeCell ref="A57:D60"/>
    <mergeCell ref="AE57:AJ57"/>
    <mergeCell ref="AK57:AP60"/>
    <mergeCell ref="AQ57:AX60"/>
    <mergeCell ref="AY57:BA60"/>
    <mergeCell ref="BB57:BI60"/>
    <mergeCell ref="BJ57:BR60"/>
    <mergeCell ref="BS57:BT60"/>
    <mergeCell ref="E58:F58"/>
    <mergeCell ref="G58:AD58"/>
    <mergeCell ref="E59:F59"/>
    <mergeCell ref="G59:AD59"/>
    <mergeCell ref="E60:F60"/>
    <mergeCell ref="G60:AD60"/>
    <mergeCell ref="G52:AD52"/>
    <mergeCell ref="E53:F53"/>
    <mergeCell ref="G53:AD53"/>
    <mergeCell ref="E54:F54"/>
    <mergeCell ref="G54:AD54"/>
    <mergeCell ref="A55:B55"/>
    <mergeCell ref="AK55:AP55"/>
    <mergeCell ref="BB55:BI55"/>
    <mergeCell ref="BJ55:BR55"/>
    <mergeCell ref="A51:D54"/>
    <mergeCell ref="AE51:AJ51"/>
    <mergeCell ref="AK51:AP54"/>
    <mergeCell ref="AQ51:AX54"/>
    <mergeCell ref="AY51:BA54"/>
    <mergeCell ref="BB51:BI54"/>
    <mergeCell ref="BJ51:BR54"/>
    <mergeCell ref="A49:B49"/>
    <mergeCell ref="AK49:AP49"/>
    <mergeCell ref="BB49:BI49"/>
    <mergeCell ref="BJ49:BR49"/>
    <mergeCell ref="BS49:BT49"/>
    <mergeCell ref="A50:B50"/>
    <mergeCell ref="AK50:AP50"/>
    <mergeCell ref="BB50:BI50"/>
    <mergeCell ref="BJ50:BR50"/>
    <mergeCell ref="BS50:BT50"/>
    <mergeCell ref="AK45:AP48"/>
    <mergeCell ref="AQ45:AX48"/>
    <mergeCell ref="AY45:BA48"/>
    <mergeCell ref="BB45:BI48"/>
    <mergeCell ref="BJ45:BR48"/>
    <mergeCell ref="BS45:BT48"/>
    <mergeCell ref="E46:F46"/>
    <mergeCell ref="G46:AD46"/>
    <mergeCell ref="E47:F47"/>
    <mergeCell ref="G47:AD47"/>
    <mergeCell ref="E48:F48"/>
    <mergeCell ref="G48:AD48"/>
    <mergeCell ref="AK43:AP43"/>
    <mergeCell ref="BB43:BI43"/>
    <mergeCell ref="BJ43:BR43"/>
    <mergeCell ref="BS43:BT43"/>
    <mergeCell ref="A44:B44"/>
    <mergeCell ref="AK44:AP44"/>
    <mergeCell ref="BB44:BI44"/>
    <mergeCell ref="BJ44:BR44"/>
    <mergeCell ref="BS44:BT44"/>
    <mergeCell ref="AK39:AP42"/>
    <mergeCell ref="AQ39:AX42"/>
    <mergeCell ref="AY39:BA42"/>
    <mergeCell ref="BB39:BI42"/>
    <mergeCell ref="BJ39:BR42"/>
    <mergeCell ref="BS39:BT42"/>
    <mergeCell ref="E40:F40"/>
    <mergeCell ref="G40:AD40"/>
    <mergeCell ref="E41:F41"/>
    <mergeCell ref="G41:AD41"/>
    <mergeCell ref="E42:F42"/>
    <mergeCell ref="G42:AD42"/>
    <mergeCell ref="AK37:AP37"/>
    <mergeCell ref="BB37:BI37"/>
    <mergeCell ref="BJ37:BR37"/>
    <mergeCell ref="BS37:BT37"/>
    <mergeCell ref="A38:B38"/>
    <mergeCell ref="AK38:AP38"/>
    <mergeCell ref="BB38:BI38"/>
    <mergeCell ref="BJ38:BR38"/>
    <mergeCell ref="BS38:BT38"/>
    <mergeCell ref="BJ31:BR31"/>
    <mergeCell ref="BS31:BT31"/>
    <mergeCell ref="A32:B32"/>
    <mergeCell ref="AK32:AP32"/>
    <mergeCell ref="BB32:BI32"/>
    <mergeCell ref="BJ32:BR32"/>
    <mergeCell ref="BS32:BT32"/>
    <mergeCell ref="AK33:AP36"/>
    <mergeCell ref="AQ33:AX36"/>
    <mergeCell ref="AY33:BA36"/>
    <mergeCell ref="BB33:BI36"/>
    <mergeCell ref="BJ33:BR36"/>
    <mergeCell ref="BS33:BT36"/>
    <mergeCell ref="E34:F34"/>
    <mergeCell ref="G34:AD34"/>
    <mergeCell ref="E35:F35"/>
    <mergeCell ref="G35:AD35"/>
    <mergeCell ref="E36:F36"/>
    <mergeCell ref="G36:AD36"/>
    <mergeCell ref="BS19:BT19"/>
    <mergeCell ref="A25:B25"/>
    <mergeCell ref="AK25:AP25"/>
    <mergeCell ref="BB25:BI25"/>
    <mergeCell ref="BJ25:BR25"/>
    <mergeCell ref="BS25:BT25"/>
    <mergeCell ref="AQ21:AX24"/>
    <mergeCell ref="AY21:BA24"/>
    <mergeCell ref="E24:F24"/>
    <mergeCell ref="G24:AD24"/>
    <mergeCell ref="A20:B20"/>
    <mergeCell ref="AK20:AP20"/>
    <mergeCell ref="BB20:BI20"/>
    <mergeCell ref="BJ20:BR20"/>
    <mergeCell ref="BS20:BT20"/>
    <mergeCell ref="A21:D24"/>
    <mergeCell ref="AE21:AJ21"/>
    <mergeCell ref="AK21:AP24"/>
    <mergeCell ref="BB21:BI24"/>
    <mergeCell ref="BJ21:BR24"/>
    <mergeCell ref="BS21:BT24"/>
    <mergeCell ref="E23:F23"/>
    <mergeCell ref="G23:AD23"/>
    <mergeCell ref="A26:B26"/>
    <mergeCell ref="AK26:AP26"/>
    <mergeCell ref="BB26:BI26"/>
    <mergeCell ref="BJ26:BR26"/>
    <mergeCell ref="BS26:BT26"/>
    <mergeCell ref="A27:D30"/>
    <mergeCell ref="AE27:AJ27"/>
    <mergeCell ref="AK27:AP30"/>
    <mergeCell ref="AQ27:AX30"/>
    <mergeCell ref="AY27:BA30"/>
    <mergeCell ref="BB27:BI30"/>
    <mergeCell ref="BJ27:BR30"/>
    <mergeCell ref="BS27:BT30"/>
    <mergeCell ref="E28:F28"/>
    <mergeCell ref="G28:AD28"/>
    <mergeCell ref="E29:F29"/>
    <mergeCell ref="G29:AD29"/>
    <mergeCell ref="E30:F30"/>
    <mergeCell ref="G30:AD30"/>
    <mergeCell ref="AK9:BI10"/>
    <mergeCell ref="BJ9:BR13"/>
    <mergeCell ref="E12:AD12"/>
    <mergeCell ref="E11:AD11"/>
    <mergeCell ref="AK11:AP13"/>
    <mergeCell ref="AQ11:AX13"/>
    <mergeCell ref="AY11:BA13"/>
    <mergeCell ref="BB11:BI13"/>
    <mergeCell ref="BO79:BT79"/>
    <mergeCell ref="A75:AP75"/>
    <mergeCell ref="A69:D72"/>
    <mergeCell ref="AE69:AJ69"/>
    <mergeCell ref="AK69:AP72"/>
    <mergeCell ref="AQ69:AX72"/>
    <mergeCell ref="AY69:BA72"/>
    <mergeCell ref="BB69:BI72"/>
    <mergeCell ref="BJ69:BR72"/>
    <mergeCell ref="BS69:BT72"/>
    <mergeCell ref="E70:F70"/>
    <mergeCell ref="A63:D66"/>
    <mergeCell ref="AE63:AJ63"/>
    <mergeCell ref="AK63:AP66"/>
    <mergeCell ref="AQ63:AX66"/>
    <mergeCell ref="AY63:BA66"/>
    <mergeCell ref="BJ15:BR18"/>
    <mergeCell ref="AE15:AJ15"/>
    <mergeCell ref="A15:D18"/>
    <mergeCell ref="E18:F18"/>
    <mergeCell ref="E16:F16"/>
    <mergeCell ref="G16:AD16"/>
    <mergeCell ref="AX81:BA81"/>
    <mergeCell ref="BB81:BN81"/>
    <mergeCell ref="AX82:BA82"/>
    <mergeCell ref="BB82:BN82"/>
    <mergeCell ref="BB74:BI75"/>
    <mergeCell ref="BJ75:BR75"/>
    <mergeCell ref="BB76:BI76"/>
    <mergeCell ref="BJ76:BR76"/>
    <mergeCell ref="BB80:BN80"/>
    <mergeCell ref="AY79:BA79"/>
    <mergeCell ref="BB79:BN79"/>
    <mergeCell ref="A19:B19"/>
    <mergeCell ref="AK19:AP19"/>
    <mergeCell ref="BB19:BI19"/>
    <mergeCell ref="BJ19:BR19"/>
    <mergeCell ref="A31:B31"/>
    <mergeCell ref="AK31:AP31"/>
    <mergeCell ref="BB31:BI31"/>
    <mergeCell ref="AQ15:AX18"/>
    <mergeCell ref="AY15:BA18"/>
    <mergeCell ref="E10:AD10"/>
    <mergeCell ref="AE9:AJ13"/>
    <mergeCell ref="E22:F22"/>
    <mergeCell ref="G22:AD22"/>
    <mergeCell ref="BS51:BT54"/>
    <mergeCell ref="E52:F52"/>
    <mergeCell ref="A1:W4"/>
    <mergeCell ref="BJ2:BL5"/>
    <mergeCell ref="BS15:BT18"/>
    <mergeCell ref="BH6:BI6"/>
    <mergeCell ref="BK6:BN6"/>
    <mergeCell ref="BR6:BT6"/>
    <mergeCell ref="BS9:BT13"/>
    <mergeCell ref="A14:B14"/>
    <mergeCell ref="A9:D13"/>
    <mergeCell ref="E9:AD9"/>
    <mergeCell ref="AK14:AP14"/>
    <mergeCell ref="BB14:BI14"/>
    <mergeCell ref="BJ14:BR14"/>
    <mergeCell ref="BS14:BT14"/>
    <mergeCell ref="AK15:AP18"/>
    <mergeCell ref="BB15:BI18"/>
    <mergeCell ref="A33:D36"/>
    <mergeCell ref="AE33:AJ33"/>
    <mergeCell ref="A37:B37"/>
    <mergeCell ref="A39:D42"/>
    <mergeCell ref="AE39:AJ39"/>
    <mergeCell ref="A43:B43"/>
    <mergeCell ref="A45:D48"/>
    <mergeCell ref="G18:AD18"/>
    <mergeCell ref="E17:F17"/>
    <mergeCell ref="G17:AD17"/>
    <mergeCell ref="AE45:AJ45"/>
  </mergeCells>
  <dataValidations count="1">
    <dataValidation type="list" allowBlank="1" showInputMessage="1" showErrorMessage="1" sqref="BH6:BI6" xr:uid="{00000000-0002-0000-0600-000000000000}">
      <formula1>PageList</formula1>
    </dataValidation>
  </dataValidations>
  <printOptions horizontalCentered="1" verticalCentered="1"/>
  <pageMargins left="0" right="0" top="0.196850393700787" bottom="0" header="0.196850393700787" footer="0"/>
  <pageSetup scale="68" fitToHeight="0" orientation="portrait" r:id="rId1"/>
  <ignoredErrors>
    <ignoredError sqref="AE18:AJ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คำอธิบาย</vt:lpstr>
      <vt:lpstr>Rate</vt:lpstr>
      <vt:lpstr>คำนวณภาษี</vt:lpstr>
      <vt:lpstr>DATA</vt:lpstr>
      <vt:lpstr>DETA</vt:lpstr>
      <vt:lpstr>WHT</vt:lpstr>
      <vt:lpstr>FORM</vt:lpstr>
      <vt:lpstr>AC.No.</vt:lpstr>
      <vt:lpstr>AddressCom</vt:lpstr>
      <vt:lpstr>Branch</vt:lpstr>
      <vt:lpstr>NameMonth</vt:lpstr>
      <vt:lpstr>PageList</vt:lpstr>
      <vt:lpstr>PageNo.</vt:lpstr>
      <vt:lpstr>PageTotal</vt:lpstr>
      <vt:lpstr>FORM!Print_Area</vt:lpstr>
      <vt:lpstr>WHT!Print_Area</vt:lpstr>
    </vt:vector>
  </TitlesOfParts>
  <Company>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คำนวณภาษีปีภาษี2552</dc:title>
  <dc:creator>bunyarit markmee</dc:creator>
  <cp:keywords>คำนวณภาษี</cp:keywords>
  <cp:lastModifiedBy>admin</cp:lastModifiedBy>
  <cp:lastPrinted>2020-10-15T09:09:47Z</cp:lastPrinted>
  <dcterms:created xsi:type="dcterms:W3CDTF">2004-03-03T05:59:44Z</dcterms:created>
  <dcterms:modified xsi:type="dcterms:W3CDTF">2020-10-15T10:02:14Z</dcterms:modified>
</cp:coreProperties>
</file>